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ndelés" sheetId="1" r:id="rId3"/>
  </sheets>
  <definedNames/>
  <calcPr/>
</workbook>
</file>

<file path=xl/sharedStrings.xml><?xml version="1.0" encoding="utf-8"?>
<sst xmlns="http://schemas.openxmlformats.org/spreadsheetml/2006/main" count="339" uniqueCount="95">
  <si>
    <t>Aktuális Készlet Információ</t>
  </si>
  <si>
    <t>Termék</t>
  </si>
  <si>
    <t>Termék EAN Kódja</t>
  </si>
  <si>
    <t>Nettó tömeg (g)</t>
  </si>
  <si>
    <t>Min. rendelhető mennyiség</t>
  </si>
  <si>
    <t>Nettó ár</t>
  </si>
  <si>
    <t>Termék per karton db</t>
  </si>
  <si>
    <t>Ajánlott fogyasztói ár</t>
  </si>
  <si>
    <t>Rendelt mennyiség</t>
  </si>
  <si>
    <t>Nettó összeg</t>
  </si>
  <si>
    <t>Bruttó végösszeg</t>
  </si>
  <si>
    <t>Árlista verzió:</t>
  </si>
  <si>
    <t>Szállítási feltételek &gt;&gt;&gt; M oszlop</t>
  </si>
  <si>
    <t>Szerkeszthető cella</t>
  </si>
  <si>
    <t>Szállítási feltételek</t>
  </si>
  <si>
    <t>Minimális rendelési mennyiség: bruttó 50e ft</t>
  </si>
  <si>
    <t>Granola Bonbon</t>
  </si>
  <si>
    <t>ÁFA 27%</t>
  </si>
  <si>
    <t>Nettó Részösszeg</t>
  </si>
  <si>
    <t>Bruttó Részösszeg</t>
  </si>
  <si>
    <t>Szállítási díj: Magyarország területén belül ingyenes.</t>
  </si>
  <si>
    <t>Rendelés menete</t>
  </si>
  <si>
    <t>Szeptebmer 25-től rendelhetó</t>
  </si>
  <si>
    <t>Granola bonbon - Mézeskalácsos</t>
  </si>
  <si>
    <t>1 db</t>
  </si>
  <si>
    <t>1. Írja be a rendelni kívánt mennyiségeket.</t>
  </si>
  <si>
    <t>Granola bonbon - Brownie</t>
  </si>
  <si>
    <t>2. Győződjön meg róla, hogy a rendelés értéke eléri a bruttó 50 ezer forintot.</t>
  </si>
  <si>
    <t>4. Rendelését 1-2 munkanapon belül visszaigazoljuk és 3-5 munkanapon belül teljesítjük.</t>
  </si>
  <si>
    <t>Granola Bar</t>
  </si>
  <si>
    <t>ÁFA 18%</t>
  </si>
  <si>
    <t>Rendelhető</t>
  </si>
  <si>
    <t>Almond &amp; Tonka</t>
  </si>
  <si>
    <t>16 db</t>
  </si>
  <si>
    <t xml:space="preserve">Lemon &amp; Chia </t>
  </si>
  <si>
    <t>Kakaó &amp; Törökmogyoró</t>
  </si>
  <si>
    <t>Karamellizált Pekándiós</t>
  </si>
  <si>
    <t>Granola Protein Bar</t>
  </si>
  <si>
    <t>Peanut Brownie</t>
  </si>
  <si>
    <t>Peanut Caramela</t>
  </si>
  <si>
    <t>Granola 60g</t>
  </si>
  <si>
    <t>Pekándiós Granola</t>
  </si>
  <si>
    <t>10 db</t>
  </si>
  <si>
    <t>Átmeneti készlethiány</t>
  </si>
  <si>
    <t>Granella Granola</t>
  </si>
  <si>
    <t>Csokoládés Granola</t>
  </si>
  <si>
    <t>Mézeskalácsos Granola</t>
  </si>
  <si>
    <t>Cocoberry Granola</t>
  </si>
  <si>
    <t>Csokoládés Kávé Granola</t>
  </si>
  <si>
    <t xml:space="preserve">Protein Granola Peanut Cacao </t>
  </si>
  <si>
    <t>Granola 275g</t>
  </si>
  <si>
    <t>Granola Gasztro 1kg</t>
  </si>
  <si>
    <t>Szuperkása 60g</t>
  </si>
  <si>
    <t>Berry Mix Szuperkása</t>
  </si>
  <si>
    <t>Proteinkása Lemon</t>
  </si>
  <si>
    <t>Csokivarázs Szuperkása</t>
  </si>
  <si>
    <t>Coco Loco Szuperkása</t>
  </si>
  <si>
    <t>Apple Pie Szuperkása</t>
  </si>
  <si>
    <t>White choco Szuperkása</t>
  </si>
  <si>
    <t>Amaretti Proteinkása</t>
  </si>
  <si>
    <t>Peanut &amp; Cacao Proteinkása</t>
  </si>
  <si>
    <t>Szuperkása 400g</t>
  </si>
  <si>
    <t xml:space="preserve">Lemon Proteinkása </t>
  </si>
  <si>
    <t>Szuperkása Gasztro 1kg</t>
  </si>
  <si>
    <t xml:space="preserve">                              </t>
  </si>
  <si>
    <t>Ropogós Müzli 60g</t>
  </si>
  <si>
    <t>ÚJ!</t>
  </si>
  <si>
    <t>Málna &amp; Chia Ropogós Müzli</t>
  </si>
  <si>
    <t>Eper &amp; Kakaó Ropogós Müzli</t>
  </si>
  <si>
    <t>Choco &amp; Coco Ropogós Müzli</t>
  </si>
  <si>
    <t>Ropogós Müzli 300g</t>
  </si>
  <si>
    <t>Ropogós Müzli 1kg</t>
  </si>
  <si>
    <t>Zabpehely tasakban</t>
  </si>
  <si>
    <t>Gluténmentes zabpehely nagyszemű</t>
  </si>
  <si>
    <t>Gluténmentes zabpehely finomszemű</t>
  </si>
  <si>
    <t>Gluténmentes Darált Kása Zab</t>
  </si>
  <si>
    <t>Zabpehely Zsákban</t>
  </si>
  <si>
    <t>Alapanyagok tasakban</t>
  </si>
  <si>
    <t>Liofilizált eper szeletek</t>
  </si>
  <si>
    <t>Liofilizált eperkocka</t>
  </si>
  <si>
    <t>Liofilizált málna egész</t>
  </si>
  <si>
    <t>Liofilizált málnakocka</t>
  </si>
  <si>
    <t>Liofilizált kékáfonya</t>
  </si>
  <si>
    <t>Chia mag</t>
  </si>
  <si>
    <t>Aszalt vörösáfonya</t>
  </si>
  <si>
    <t>Kesudió</t>
  </si>
  <si>
    <t>Kókusz chips</t>
  </si>
  <si>
    <t>Mandula pálcika</t>
  </si>
  <si>
    <t>Őrölt lenmag</t>
  </si>
  <si>
    <t>Pekándió darabok</t>
  </si>
  <si>
    <t>Alapanyagok ömlesztve</t>
  </si>
  <si>
    <t>Kesudió darabok</t>
  </si>
  <si>
    <t>Datolya</t>
  </si>
  <si>
    <t>Földimandula liszt</t>
  </si>
  <si>
    <t>Lenmag liszt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</si>
</sst>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############"/>
    <numFmt numFmtId="165" formatCode="[$Ft ]#,##0"/>
    <numFmt numFmtId="166" formatCode="yyyy&quot;.&quot;mm&quot;.&quot;dd"/>
    <numFmt numFmtId="167" formatCode="#,### g "/>
    <numFmt numFmtId="168" formatCode="#,### kg "/>
  </numFmts>
  <fonts count="14">
    <font>
      <sz val="10.0"/>
      <color rgb="FF000000"/>
      <name val="Arial"/>
    </font>
    <font>
      <b/>
      <sz val="10.0"/>
      <name val="Calibri"/>
    </font>
    <font>
      <b/>
      <sz val="10.0"/>
      <color rgb="FF000000"/>
      <name val="Calibri"/>
    </font>
    <font>
      <sz val="6.0"/>
      <color rgb="FFFFFFFF"/>
      <name val="Calibri"/>
    </font>
    <font>
      <sz val="10.0"/>
      <name val="Calibri"/>
    </font>
    <font>
      <sz val="9.0"/>
      <name val="Calibri"/>
    </font>
    <font>
      <b/>
      <sz val="10.0"/>
      <color rgb="FFFFFFFF"/>
      <name val="Calibri"/>
    </font>
    <font>
      <sz val="10.0"/>
      <color rgb="FF000000"/>
      <name val="Calibri"/>
    </font>
    <font>
      <b/>
      <sz val="14.0"/>
      <name val="Calibri"/>
    </font>
    <font/>
    <font>
      <b/>
      <sz val="14.0"/>
      <color rgb="FFFFFFFF"/>
      <name val="Calibri"/>
    </font>
    <font>
      <name val="Calibri"/>
    </font>
    <font>
      <sz val="10.0"/>
      <color rgb="FF0000FF"/>
      <name val="Calibri"/>
    </font>
    <font>
      <b/>
      <sz val="14.0"/>
      <color rgb="FFEFEFEF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/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1" fillId="2" fontId="1" numFmtId="0" xfId="0" applyAlignment="1" applyBorder="1" applyFill="1" applyFont="1">
      <alignment readingOrder="0" shrinkToFit="0" vertical="center" wrapText="1"/>
    </xf>
    <xf borderId="1" fillId="2" fontId="1" numFmtId="0" xfId="0" applyAlignment="1" applyBorder="1" applyFont="1">
      <alignment shrinkToFit="0" vertical="center" wrapText="1"/>
    </xf>
    <xf borderId="2" fillId="2" fontId="1" numFmtId="164" xfId="0" applyAlignment="1" applyBorder="1" applyFont="1" applyNumberFormat="1">
      <alignment horizontal="center" shrinkToFit="0" vertical="center" wrapText="1"/>
    </xf>
    <xf borderId="2" fillId="2" fontId="1" numFmtId="3" xfId="0" applyAlignment="1" applyBorder="1" applyFont="1" applyNumberFormat="1">
      <alignment horizontal="center" readingOrder="0" shrinkToFit="0" vertical="center" wrapText="1"/>
    </xf>
    <xf borderId="2" fillId="2" fontId="1" numFmtId="165" xfId="0" applyAlignment="1" applyBorder="1" applyFont="1" applyNumberFormat="1">
      <alignment horizontal="center" readingOrder="0" shrinkToFit="0" vertical="center" wrapText="1"/>
    </xf>
    <xf borderId="2" fillId="2" fontId="2" numFmtId="165" xfId="0" applyAlignment="1" applyBorder="1" applyFont="1" applyNumberFormat="1">
      <alignment horizontal="center" readingOrder="0" shrinkToFit="0" vertical="center" wrapText="1"/>
    </xf>
    <xf borderId="2" fillId="2" fontId="2" numFmtId="165" xfId="0" applyAlignment="1" applyBorder="1" applyFont="1" applyNumberFormat="1">
      <alignment horizontal="center" shrinkToFit="0" vertical="center" wrapText="1"/>
    </xf>
    <xf borderId="2" fillId="2" fontId="2" numFmtId="3" xfId="0" applyAlignment="1" applyBorder="1" applyFont="1" applyNumberFormat="1">
      <alignment horizontal="center" readingOrder="0" shrinkToFit="0" vertical="center" wrapText="1"/>
    </xf>
    <xf borderId="0" fillId="0" fontId="3" numFmtId="166" xfId="0" applyAlignment="1" applyFont="1" applyNumberFormat="1">
      <alignment vertical="bottom"/>
    </xf>
    <xf borderId="3" fillId="3" fontId="2" numFmtId="165" xfId="0" applyAlignment="1" applyBorder="1" applyFill="1" applyFont="1" applyNumberFormat="1">
      <alignment readingOrder="0" shrinkToFit="0" vertical="center" wrapText="0"/>
    </xf>
    <xf borderId="0" fillId="3" fontId="4" numFmtId="166" xfId="0" applyAlignment="1" applyFont="1" applyNumberFormat="1">
      <alignment horizontal="center" vertical="center"/>
    </xf>
    <xf borderId="0" fillId="0" fontId="4" numFmtId="0" xfId="0" applyFont="1"/>
    <xf borderId="0" fillId="0" fontId="4" numFmtId="0" xfId="0" applyAlignment="1" applyFont="1">
      <alignment readingOrder="0" vertical="bottom"/>
    </xf>
    <xf borderId="4" fillId="0" fontId="4" numFmtId="0" xfId="0" applyAlignment="1" applyBorder="1" applyFont="1">
      <alignment readingOrder="0" shrinkToFit="0" vertical="bottom" wrapText="1"/>
    </xf>
    <xf borderId="4" fillId="0" fontId="4" numFmtId="0" xfId="0" applyAlignment="1" applyBorder="1" applyFont="1">
      <alignment readingOrder="0" vertical="bottom"/>
    </xf>
    <xf borderId="4" fillId="0" fontId="4" numFmtId="164" xfId="0" applyAlignment="1" applyBorder="1" applyFont="1" applyNumberFormat="1">
      <alignment horizontal="right" vertical="bottom"/>
    </xf>
    <xf borderId="4" fillId="0" fontId="4" numFmtId="3" xfId="0" applyAlignment="1" applyBorder="1" applyFont="1" applyNumberFormat="1">
      <alignment horizontal="center" vertical="bottom"/>
    </xf>
    <xf borderId="4" fillId="0" fontId="4" numFmtId="165" xfId="0" applyAlignment="1" applyBorder="1" applyFont="1" applyNumberFormat="1">
      <alignment vertical="bottom"/>
    </xf>
    <xf borderId="5" fillId="4" fontId="5" numFmtId="3" xfId="0" applyAlignment="1" applyBorder="1" applyFill="1" applyFont="1" applyNumberFormat="1">
      <alignment horizontal="center" readingOrder="0" vertical="bottom"/>
    </xf>
    <xf borderId="5" fillId="2" fontId="2" numFmtId="165" xfId="0" applyAlignment="1" applyBorder="1" applyFont="1" applyNumberFormat="1">
      <alignment horizontal="center" readingOrder="0" vertical="bottom"/>
    </xf>
    <xf borderId="3" fillId="0" fontId="1" numFmtId="165" xfId="0" applyAlignment="1" applyBorder="1" applyFont="1" applyNumberFormat="1">
      <alignment shrinkToFit="0" vertical="bottom" wrapText="0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readingOrder="0" shrinkToFit="0" vertical="bottom" wrapText="1"/>
    </xf>
    <xf borderId="0" fillId="0" fontId="6" numFmtId="164" xfId="0" applyAlignment="1" applyFont="1" applyNumberFormat="1">
      <alignment horizontal="center" readingOrder="0" vertical="center"/>
    </xf>
    <xf borderId="0" fillId="0" fontId="4" numFmtId="3" xfId="0" applyAlignment="1" applyFont="1" applyNumberFormat="1">
      <alignment horizontal="center" vertical="bottom"/>
    </xf>
    <xf borderId="0" fillId="0" fontId="4" numFmtId="165" xfId="0" applyAlignment="1" applyFont="1" applyNumberFormat="1">
      <alignment vertical="bottom"/>
    </xf>
    <xf borderId="0" fillId="0" fontId="1" numFmtId="165" xfId="0" applyAlignment="1" applyFont="1" applyNumberFormat="1">
      <alignment vertical="bottom"/>
    </xf>
    <xf borderId="0" fillId="0" fontId="1" numFmtId="3" xfId="0" applyAlignment="1" applyFont="1" applyNumberFormat="1">
      <alignment readingOrder="0" vertical="bottom"/>
    </xf>
    <xf borderId="3" fillId="0" fontId="7" numFmtId="165" xfId="0" applyAlignment="1" applyBorder="1" applyFont="1" applyNumberFormat="1">
      <alignment readingOrder="0" shrinkToFit="0" vertical="bottom" wrapText="0"/>
    </xf>
    <xf borderId="0" fillId="0" fontId="8" numFmtId="0" xfId="0" applyAlignment="1" applyFont="1">
      <alignment readingOrder="0" vertical="center"/>
    </xf>
    <xf borderId="6" fillId="2" fontId="8" numFmtId="0" xfId="0" applyAlignment="1" applyBorder="1" applyFont="1">
      <alignment readingOrder="0" shrinkToFit="0" vertical="center" wrapText="1"/>
    </xf>
    <xf borderId="4" fillId="2" fontId="8" numFmtId="0" xfId="0" applyAlignment="1" applyBorder="1" applyFont="1">
      <alignment readingOrder="0" vertical="center"/>
    </xf>
    <xf borderId="2" fillId="2" fontId="1" numFmtId="165" xfId="0" applyAlignment="1" applyBorder="1" applyFont="1" applyNumberFormat="1">
      <alignment horizontal="center" readingOrder="0" vertical="center"/>
    </xf>
    <xf borderId="4" fillId="2" fontId="1" numFmtId="3" xfId="0" applyAlignment="1" applyBorder="1" applyFont="1" applyNumberFormat="1">
      <alignment horizontal="center" readingOrder="0" vertical="center"/>
    </xf>
    <xf borderId="4" fillId="0" fontId="9" numFmtId="0" xfId="0" applyBorder="1" applyFont="1"/>
    <xf borderId="2" fillId="2" fontId="10" numFmtId="167" xfId="0" applyAlignment="1" applyBorder="1" applyFont="1" applyNumberFormat="1">
      <alignment horizontal="center" readingOrder="0" vertical="center"/>
    </xf>
    <xf borderId="5" fillId="2" fontId="1" numFmtId="3" xfId="0" applyAlignment="1" applyBorder="1" applyFont="1" applyNumberFormat="1">
      <alignment readingOrder="0" vertical="bottom"/>
    </xf>
    <xf borderId="7" fillId="2" fontId="1" numFmtId="3" xfId="0" applyAlignment="1" applyBorder="1" applyFont="1" applyNumberFormat="1">
      <alignment readingOrder="0" vertical="bottom"/>
    </xf>
    <xf borderId="0" fillId="0" fontId="3" numFmtId="166" xfId="0" applyAlignment="1" applyFont="1" applyNumberFormat="1">
      <alignment readingOrder="0" vertical="bottom"/>
    </xf>
    <xf borderId="8" fillId="0" fontId="9" numFmtId="0" xfId="0" applyBorder="1" applyFont="1"/>
    <xf borderId="9" fillId="0" fontId="9" numFmtId="0" xfId="0" applyBorder="1" applyFont="1"/>
    <xf borderId="10" fillId="0" fontId="9" numFmtId="0" xfId="0" applyBorder="1" applyFont="1"/>
    <xf borderId="10" fillId="2" fontId="10" numFmtId="167" xfId="0" applyAlignment="1" applyBorder="1" applyFont="1" applyNumberFormat="1">
      <alignment horizontal="center" readingOrder="0" vertical="center"/>
    </xf>
    <xf borderId="10" fillId="2" fontId="2" numFmtId="165" xfId="0" applyAlignment="1" applyBorder="1" applyFont="1" applyNumberFormat="1">
      <alignment horizontal="center" readingOrder="0" vertical="bottom"/>
    </xf>
    <xf borderId="0" fillId="0" fontId="1" numFmtId="165" xfId="0" applyAlignment="1" applyFont="1" applyNumberFormat="1">
      <alignment readingOrder="0" vertical="bottom"/>
    </xf>
    <xf borderId="11" fillId="0" fontId="4" numFmtId="0" xfId="0" applyAlignment="1" applyBorder="1" applyFont="1">
      <alignment readingOrder="0" shrinkToFit="0" vertical="bottom" wrapText="1"/>
    </xf>
    <xf borderId="11" fillId="0" fontId="4" numFmtId="0" xfId="0" applyAlignment="1" applyBorder="1" applyFont="1">
      <alignment readingOrder="0" vertical="bottom"/>
    </xf>
    <xf borderId="11" fillId="0" fontId="11" numFmtId="164" xfId="0" applyAlignment="1" applyBorder="1" applyFont="1" applyNumberFormat="1">
      <alignment horizontal="center" readingOrder="0" vertical="bottom"/>
    </xf>
    <xf borderId="5" fillId="0" fontId="4" numFmtId="3" xfId="0" applyAlignment="1" applyBorder="1" applyFont="1" applyNumberFormat="1">
      <alignment horizontal="center" readingOrder="0" vertical="bottom"/>
    </xf>
    <xf borderId="10" fillId="0" fontId="4" numFmtId="3" xfId="0" applyAlignment="1" applyBorder="1" applyFont="1" applyNumberFormat="1">
      <alignment horizontal="center" readingOrder="0" vertical="bottom"/>
    </xf>
    <xf borderId="10" fillId="0" fontId="4" numFmtId="165" xfId="0" applyAlignment="1" applyBorder="1" applyFont="1" applyNumberFormat="1">
      <alignment horizontal="center" readingOrder="0" vertical="bottom"/>
    </xf>
    <xf borderId="10" fillId="0" fontId="7" numFmtId="165" xfId="0" applyAlignment="1" applyBorder="1" applyFont="1" applyNumberFormat="1">
      <alignment horizontal="center" readingOrder="0" vertical="bottom"/>
    </xf>
    <xf borderId="10" fillId="4" fontId="7" numFmtId="3" xfId="0" applyAlignment="1" applyBorder="1" applyFont="1" applyNumberFormat="1">
      <alignment horizontal="center" readingOrder="0" vertical="bottom"/>
    </xf>
    <xf borderId="0" fillId="0" fontId="7" numFmtId="0" xfId="0" applyAlignment="1" applyFont="1">
      <alignment readingOrder="0" vertical="bottom"/>
    </xf>
    <xf borderId="5" fillId="0" fontId="7" numFmtId="0" xfId="0" applyAlignment="1" applyBorder="1" applyFont="1">
      <alignment readingOrder="0" vertical="bottom"/>
    </xf>
    <xf borderId="5" fillId="0" fontId="11" numFmtId="164" xfId="0" applyAlignment="1" applyBorder="1" applyFont="1" applyNumberFormat="1">
      <alignment horizontal="center" readingOrder="0" vertical="bottom"/>
    </xf>
    <xf borderId="0" fillId="0" fontId="4" numFmtId="165" xfId="0" applyAlignment="1" applyFont="1" applyNumberFormat="1">
      <alignment readingOrder="0" shrinkToFit="0" vertical="bottom" wrapText="0"/>
    </xf>
    <xf borderId="3" fillId="0" fontId="4" numFmtId="165" xfId="0" applyAlignment="1" applyBorder="1" applyFont="1" applyNumberFormat="1">
      <alignment readingOrder="0" shrinkToFit="0" vertical="bottom" wrapText="0"/>
    </xf>
    <xf borderId="6" fillId="2" fontId="1" numFmtId="3" xfId="0" applyAlignment="1" applyBorder="1" applyFont="1" applyNumberFormat="1">
      <alignment horizontal="center" readingOrder="0" vertical="center"/>
    </xf>
    <xf borderId="3" fillId="0" fontId="12" numFmtId="165" xfId="0" applyAlignment="1" applyBorder="1" applyFont="1" applyNumberFormat="1">
      <alignment shrinkToFit="0" vertical="bottom" wrapText="0"/>
    </xf>
    <xf borderId="5" fillId="0" fontId="7" numFmtId="0" xfId="0" applyAlignment="1" applyBorder="1" applyFont="1">
      <alignment readingOrder="0" shrinkToFit="0" vertical="bottom" wrapText="1"/>
    </xf>
    <xf borderId="5" fillId="0" fontId="4" numFmtId="0" xfId="0" applyAlignment="1" applyBorder="1" applyFont="1">
      <alignment readingOrder="0" vertical="bottom"/>
    </xf>
    <xf borderId="9" fillId="0" fontId="1" numFmtId="0" xfId="0" applyAlignment="1" applyBorder="1" applyFont="1">
      <alignment readingOrder="0" shrinkToFit="0" vertical="bottom" wrapText="1"/>
    </xf>
    <xf borderId="9" fillId="0" fontId="1" numFmtId="0" xfId="0" applyAlignment="1" applyBorder="1" applyFont="1">
      <alignment readingOrder="0" vertical="bottom"/>
    </xf>
    <xf borderId="9" fillId="0" fontId="4" numFmtId="164" xfId="0" applyAlignment="1" applyBorder="1" applyFont="1" applyNumberFormat="1">
      <alignment horizontal="center" vertical="bottom"/>
    </xf>
    <xf borderId="9" fillId="0" fontId="4" numFmtId="3" xfId="0" applyAlignment="1" applyBorder="1" applyFont="1" applyNumberFormat="1">
      <alignment horizontal="center" vertical="bottom"/>
    </xf>
    <xf borderId="9" fillId="0" fontId="4" numFmtId="165" xfId="0" applyAlignment="1" applyBorder="1" applyFont="1" applyNumberFormat="1">
      <alignment vertical="bottom"/>
    </xf>
    <xf borderId="9" fillId="0" fontId="4" numFmtId="3" xfId="0" applyAlignment="1" applyBorder="1" applyFont="1" applyNumberFormat="1">
      <alignment vertical="bottom"/>
    </xf>
    <xf borderId="6" fillId="5" fontId="10" numFmtId="3" xfId="0" applyAlignment="1" applyBorder="1" applyFill="1" applyFont="1" applyNumberFormat="1">
      <alignment horizontal="center" readingOrder="0" vertical="center"/>
    </xf>
    <xf borderId="4" fillId="5" fontId="10" numFmtId="167" xfId="0" applyAlignment="1" applyBorder="1" applyFont="1" applyNumberFormat="1">
      <alignment horizontal="center" readingOrder="0" vertical="center"/>
    </xf>
    <xf borderId="8" fillId="5" fontId="10" numFmtId="3" xfId="0" applyAlignment="1" applyBorder="1" applyFont="1" applyNumberFormat="1">
      <alignment horizontal="center" readingOrder="0" vertical="center"/>
    </xf>
    <xf borderId="9" fillId="5" fontId="10" numFmtId="167" xfId="0" applyAlignment="1" applyBorder="1" applyFont="1" applyNumberFormat="1">
      <alignment horizontal="center" readingOrder="0" vertical="center"/>
    </xf>
    <xf borderId="4" fillId="2" fontId="4" numFmtId="3" xfId="0" applyAlignment="1" applyBorder="1" applyFont="1" applyNumberFormat="1">
      <alignment horizontal="center" vertical="bottom"/>
    </xf>
    <xf borderId="4" fillId="2" fontId="1" numFmtId="165" xfId="0" applyAlignment="1" applyBorder="1" applyFont="1" applyNumberFormat="1">
      <alignment vertical="bottom"/>
    </xf>
    <xf borderId="4" fillId="2" fontId="4" numFmtId="165" xfId="0" applyAlignment="1" applyBorder="1" applyFont="1" applyNumberFormat="1">
      <alignment vertical="bottom"/>
    </xf>
    <xf borderId="2" fillId="2" fontId="4" numFmtId="3" xfId="0" applyAlignment="1" applyBorder="1" applyFont="1" applyNumberFormat="1">
      <alignment horizontal="center" vertical="bottom"/>
    </xf>
    <xf borderId="0" fillId="0" fontId="4" numFmtId="0" xfId="0" applyAlignment="1" applyFont="1">
      <alignment readingOrder="0"/>
    </xf>
    <xf borderId="9" fillId="2" fontId="4" numFmtId="3" xfId="0" applyAlignment="1" applyBorder="1" applyFont="1" applyNumberFormat="1">
      <alignment horizontal="center" vertical="bottom"/>
    </xf>
    <xf borderId="9" fillId="2" fontId="1" numFmtId="165" xfId="0" applyAlignment="1" applyBorder="1" applyFont="1" applyNumberFormat="1">
      <alignment vertical="bottom"/>
    </xf>
    <xf borderId="9" fillId="2" fontId="4" numFmtId="165" xfId="0" applyAlignment="1" applyBorder="1" applyFont="1" applyNumberFormat="1">
      <alignment vertical="bottom"/>
    </xf>
    <xf borderId="10" fillId="2" fontId="4" numFmtId="3" xfId="0" applyAlignment="1" applyBorder="1" applyFont="1" applyNumberFormat="1">
      <alignment horizontal="center" vertical="bottom"/>
    </xf>
    <xf borderId="10" fillId="0" fontId="4" numFmtId="164" xfId="0" applyAlignment="1" applyBorder="1" applyFont="1" applyNumberFormat="1">
      <alignment horizontal="center" readingOrder="0" shrinkToFit="0" vertical="bottom" wrapText="1"/>
    </xf>
    <xf borderId="10" fillId="0" fontId="7" numFmtId="3" xfId="0" applyAlignment="1" applyBorder="1" applyFont="1" applyNumberFormat="1">
      <alignment horizontal="center" readingOrder="0" vertical="bottom"/>
    </xf>
    <xf borderId="10" fillId="0" fontId="4" numFmtId="164" xfId="0" applyAlignment="1" applyBorder="1" applyFont="1" applyNumberFormat="1">
      <alignment horizontal="center" readingOrder="0" vertical="bottom"/>
    </xf>
    <xf borderId="0" fillId="0" fontId="6" numFmtId="167" xfId="0" applyAlignment="1" applyFont="1" applyNumberFormat="1">
      <alignment horizontal="center" readingOrder="0" vertical="center"/>
    </xf>
    <xf borderId="5" fillId="0" fontId="4" numFmtId="164" xfId="0" applyAlignment="1" applyBorder="1" applyFont="1" applyNumberFormat="1">
      <alignment horizontal="center" readingOrder="0" vertical="bottom"/>
    </xf>
    <xf borderId="5" fillId="0" fontId="7" numFmtId="3" xfId="0" applyAlignment="1" applyBorder="1" applyFont="1" applyNumberFormat="1">
      <alignment horizontal="center" readingOrder="0" vertical="bottom"/>
    </xf>
    <xf borderId="0" fillId="0" fontId="12" numFmtId="165" xfId="0" applyAlignment="1" applyFont="1" applyNumberFormat="1">
      <alignment shrinkToFit="0" vertical="bottom" wrapText="0"/>
    </xf>
    <xf borderId="12" fillId="0" fontId="4" numFmtId="164" xfId="0" applyAlignment="1" applyBorder="1" applyFont="1" applyNumberFormat="1">
      <alignment horizontal="center" readingOrder="0" vertical="bottom"/>
    </xf>
    <xf borderId="12" fillId="0" fontId="7" numFmtId="3" xfId="0" applyAlignment="1" applyBorder="1" applyFont="1" applyNumberFormat="1">
      <alignment horizontal="center" readingOrder="0" vertical="bottom"/>
    </xf>
    <xf borderId="13" fillId="0" fontId="1" numFmtId="0" xfId="0" applyAlignment="1" applyBorder="1" applyFont="1">
      <alignment readingOrder="0" shrinkToFit="0" vertical="bottom" wrapText="1"/>
    </xf>
    <xf borderId="13" fillId="0" fontId="1" numFmtId="0" xfId="0" applyAlignment="1" applyBorder="1" applyFont="1">
      <alignment readingOrder="0" vertical="bottom"/>
    </xf>
    <xf borderId="13" fillId="0" fontId="4" numFmtId="164" xfId="0" applyAlignment="1" applyBorder="1" applyFont="1" applyNumberFormat="1">
      <alignment horizontal="center" vertical="bottom"/>
    </xf>
    <xf borderId="13" fillId="0" fontId="4" numFmtId="3" xfId="0" applyAlignment="1" applyBorder="1" applyFont="1" applyNumberFormat="1">
      <alignment horizontal="center" vertical="bottom"/>
    </xf>
    <xf borderId="13" fillId="0" fontId="4" numFmtId="165" xfId="0" applyAlignment="1" applyBorder="1" applyFont="1" applyNumberFormat="1">
      <alignment vertical="bottom"/>
    </xf>
    <xf borderId="13" fillId="0" fontId="4" numFmtId="3" xfId="0" applyAlignment="1" applyBorder="1" applyFont="1" applyNumberFormat="1">
      <alignment horizontal="center" readingOrder="0" vertical="bottom"/>
    </xf>
    <xf borderId="13" fillId="0" fontId="4" numFmtId="3" xfId="0" applyAlignment="1" applyBorder="1" applyFont="1" applyNumberFormat="1">
      <alignment vertical="bottom"/>
    </xf>
    <xf borderId="10" fillId="0" fontId="4" numFmtId="168" xfId="0" applyAlignment="1" applyBorder="1" applyFont="1" applyNumberFormat="1">
      <alignment horizontal="center" readingOrder="0" vertical="bottom"/>
    </xf>
    <xf borderId="10" fillId="0" fontId="4" numFmtId="165" xfId="0" applyAlignment="1" applyBorder="1" applyFont="1" applyNumberFormat="1">
      <alignment vertical="bottom"/>
    </xf>
    <xf borderId="0" fillId="0" fontId="4" numFmtId="0" xfId="0" applyAlignment="1" applyFont="1">
      <alignment vertical="bottom"/>
    </xf>
    <xf borderId="10" fillId="0" fontId="7" numFmtId="165" xfId="0" applyAlignment="1" applyBorder="1" applyFont="1" applyNumberFormat="1">
      <alignment horizontal="center" vertical="bottom"/>
    </xf>
    <xf borderId="10" fillId="0" fontId="4" numFmtId="164" xfId="0" applyAlignment="1" applyBorder="1" applyFont="1" applyNumberFormat="1">
      <alignment horizontal="center" vertical="bottom"/>
    </xf>
    <xf borderId="0" fillId="0" fontId="1" numFmtId="0" xfId="0" applyAlignment="1" applyFont="1">
      <alignment vertical="bottom"/>
    </xf>
    <xf borderId="13" fillId="0" fontId="1" numFmtId="0" xfId="0" applyAlignment="1" applyBorder="1" applyFont="1">
      <alignment shrinkToFit="0" vertical="bottom" wrapText="1"/>
    </xf>
    <xf borderId="13" fillId="0" fontId="1" numFmtId="0" xfId="0" applyAlignment="1" applyBorder="1" applyFont="1">
      <alignment vertical="bottom"/>
    </xf>
    <xf borderId="0" fillId="0" fontId="4" numFmtId="165" xfId="0" applyAlignment="1" applyFont="1" applyNumberFormat="1">
      <alignment readingOrder="0" vertical="bottom"/>
    </xf>
    <xf borderId="9" fillId="0" fontId="1" numFmtId="0" xfId="0" applyAlignment="1" applyBorder="1" applyFont="1">
      <alignment shrinkToFit="0" vertical="bottom" wrapText="1"/>
    </xf>
    <xf borderId="9" fillId="0" fontId="1" numFmtId="0" xfId="0" applyAlignment="1" applyBorder="1" applyFont="1">
      <alignment vertical="bottom"/>
    </xf>
    <xf borderId="14" fillId="0" fontId="4" numFmtId="0" xfId="0" applyAlignment="1" applyBorder="1" applyFont="1">
      <alignment readingOrder="0" vertical="bottom"/>
    </xf>
    <xf borderId="5" fillId="4" fontId="7" numFmtId="3" xfId="0" applyAlignment="1" applyBorder="1" applyFont="1" applyNumberFormat="1">
      <alignment horizontal="center" readingOrder="0" vertical="bottom"/>
    </xf>
    <xf borderId="5" fillId="0" fontId="7" numFmtId="165" xfId="0" applyAlignment="1" applyBorder="1" applyFont="1" applyNumberFormat="1">
      <alignment horizontal="center" readingOrder="0" vertical="bottom"/>
    </xf>
    <xf borderId="6" fillId="2" fontId="10" numFmtId="3" xfId="0" applyAlignment="1" applyBorder="1" applyFont="1" applyNumberFormat="1">
      <alignment horizontal="center" readingOrder="0" vertical="center"/>
    </xf>
    <xf borderId="11" fillId="6" fontId="4" numFmtId="0" xfId="0" applyAlignment="1" applyBorder="1" applyFill="1" applyFont="1">
      <alignment readingOrder="0" vertical="bottom"/>
    </xf>
    <xf borderId="5" fillId="0" fontId="7" numFmtId="165" xfId="0" applyAlignment="1" applyBorder="1" applyFont="1" applyNumberFormat="1">
      <alignment horizontal="center" vertical="bottom"/>
    </xf>
    <xf borderId="6" fillId="5" fontId="13" numFmtId="3" xfId="0" applyAlignment="1" applyBorder="1" applyFont="1" applyNumberFormat="1">
      <alignment horizontal="center" readingOrder="0" vertical="center"/>
    </xf>
    <xf borderId="5" fillId="0" fontId="11" numFmtId="0" xfId="0" applyAlignment="1" applyBorder="1" applyFont="1">
      <alignment horizontal="center" readingOrder="0"/>
    </xf>
    <xf borderId="0" fillId="0" fontId="4" numFmtId="164" xfId="0" applyAlignment="1" applyFont="1" applyNumberFormat="1">
      <alignment horizontal="center" vertical="bottom"/>
    </xf>
    <xf borderId="10" fillId="0" fontId="7" numFmtId="3" xfId="0" applyAlignment="1" applyBorder="1" applyFont="1" applyNumberFormat="1">
      <alignment horizontal="center" vertical="bottom"/>
    </xf>
    <xf borderId="4" fillId="0" fontId="4" numFmtId="164" xfId="0" applyAlignment="1" applyBorder="1" applyFont="1" applyNumberFormat="1">
      <alignment horizontal="center" vertical="bottom"/>
    </xf>
    <xf borderId="0" fillId="0" fontId="4" numFmtId="0" xfId="0" applyAlignment="1" applyFont="1">
      <alignment readingOrder="0" vertical="bottom"/>
    </xf>
    <xf borderId="11" fillId="0" fontId="4" numFmtId="0" xfId="0" applyAlignment="1" applyBorder="1" applyFont="1">
      <alignment readingOrder="0" vertical="bottom"/>
    </xf>
    <xf borderId="0" fillId="0" fontId="1" numFmtId="0" xfId="0" applyAlignment="1" applyFont="1">
      <alignment vertical="bottom"/>
    </xf>
    <xf borderId="13" fillId="0" fontId="1" numFmtId="0" xfId="0" applyAlignment="1" applyBorder="1" applyFont="1">
      <alignment shrinkToFit="0" vertical="bottom" wrapText="1"/>
    </xf>
    <xf borderId="13" fillId="0" fontId="1" numFmtId="0" xfId="0" applyAlignment="1" applyBorder="1" applyFont="1">
      <alignment vertical="bottom"/>
    </xf>
    <xf borderId="0" fillId="0" fontId="4" numFmtId="0" xfId="0" applyAlignment="1" applyFont="1">
      <alignment shrinkToFit="0" vertical="bottom" wrapText="1"/>
    </xf>
    <xf borderId="0" fillId="0" fontId="4" numFmtId="3" xfId="0" applyAlignment="1" applyFont="1" applyNumberFormat="1">
      <alignment vertical="bottom"/>
    </xf>
    <xf borderId="10" fillId="6" fontId="7" numFmtId="165" xfId="0" applyAlignment="1" applyBorder="1" applyFont="1" applyNumberFormat="1">
      <alignment horizontal="center" readingOrder="0" vertical="bottom"/>
    </xf>
    <xf borderId="0" fillId="0" fontId="9" numFmtId="0" xfId="0" applyAlignment="1" applyFont="1">
      <alignment shrinkToFit="0" wrapText="1"/>
    </xf>
    <xf borderId="0" fillId="0" fontId="9" numFmtId="3" xfId="0" applyFont="1" applyNumberFormat="1"/>
  </cellXfs>
  <cellStyles count="1">
    <cellStyle xfId="0" name="Normal" builtinId="0"/>
  </cellStyles>
  <dxfs count="3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6.5"/>
    <col customWidth="1" min="2" max="2" width="13.5"/>
    <col customWidth="1" min="3" max="3" width="29.38"/>
    <col customWidth="1" min="4" max="4" width="15.0"/>
    <col customWidth="1" min="5" max="5" width="8.63"/>
    <col customWidth="1" min="6" max="6" width="12.63"/>
    <col customWidth="1" min="8" max="8" width="11.88"/>
    <col customWidth="1" min="10" max="10" width="16.5"/>
    <col customWidth="1" min="11" max="12" width="14.75"/>
    <col customWidth="1" min="13" max="13" width="5.0"/>
    <col customWidth="1" min="14" max="14" width="19.0"/>
    <col customWidth="1" min="15" max="15" width="11.38"/>
    <col customWidth="1" min="16" max="16" width="11.75"/>
  </cols>
  <sheetData>
    <row r="1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7" t="s">
        <v>5</v>
      </c>
      <c r="H1" s="8" t="s">
        <v>6</v>
      </c>
      <c r="I1" s="8" t="s">
        <v>7</v>
      </c>
      <c r="J1" s="9" t="s">
        <v>8</v>
      </c>
      <c r="K1" s="9" t="s">
        <v>9</v>
      </c>
      <c r="L1" s="9" t="s">
        <v>10</v>
      </c>
      <c r="M1" s="10"/>
      <c r="N1" s="11" t="s">
        <v>11</v>
      </c>
      <c r="O1" s="12">
        <f>MAX(M:M)</f>
        <v>45545</v>
      </c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ht="20.25" customHeight="1">
      <c r="A2" s="14"/>
      <c r="B2" s="15"/>
      <c r="C2" s="16" t="s">
        <v>12</v>
      </c>
      <c r="D2" s="17" t="str">
        <f>IF(L2&lt;49999, "Még bruttó", "")</f>
        <v>Még bruttó</v>
      </c>
      <c r="E2" s="18">
        <f>If(L2&lt;49999, ABS(L2-50000), "")</f>
        <v>50000</v>
      </c>
      <c r="F2" s="19" t="str">
        <f>IF(L2&lt;49999, "Ft értékű termék szükséges a minimális rendelési értékhez.", "A megrendelés leadható: orders@viblance.com")</f>
        <v>Ft értékű termék szükséges a minimális rendelési értékhez.</v>
      </c>
      <c r="G2" s="19"/>
      <c r="H2" s="19"/>
      <c r="I2" s="19"/>
      <c r="J2" s="20" t="s">
        <v>13</v>
      </c>
      <c r="K2" s="21">
        <f>SUM(K5,K10,K17, K22,K32,K42,K52,K63,K74,K85,K91,K97,K103,K115,K109,K130,)</f>
        <v>0</v>
      </c>
      <c r="L2" s="21">
        <f>SUM(L5, L10,L17, L22,L32,L42,L52,L63,L74,L85,L91,L97,L103,L115,L109 ,L130)</f>
        <v>0</v>
      </c>
      <c r="M2" s="10"/>
      <c r="N2" s="22" t="s">
        <v>14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ht="20.25" customHeight="1">
      <c r="A3" s="23"/>
      <c r="B3" s="24"/>
      <c r="C3" s="23"/>
      <c r="D3" s="25"/>
      <c r="E3" s="26"/>
      <c r="F3" s="27"/>
      <c r="G3" s="28"/>
      <c r="H3" s="27"/>
      <c r="I3" s="27"/>
      <c r="J3" s="26"/>
      <c r="K3" s="29"/>
      <c r="L3" s="29"/>
      <c r="M3" s="10"/>
      <c r="N3" s="30" t="s">
        <v>15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ht="20.25" customHeight="1">
      <c r="A4" s="31"/>
      <c r="B4" s="32" t="s">
        <v>16</v>
      </c>
      <c r="C4" s="33"/>
      <c r="D4" s="34" t="s">
        <v>17</v>
      </c>
      <c r="E4" s="35"/>
      <c r="F4" s="36"/>
      <c r="G4" s="36"/>
      <c r="H4" s="36"/>
      <c r="I4" s="36"/>
      <c r="J4" s="37"/>
      <c r="K4" s="38" t="s">
        <v>18</v>
      </c>
      <c r="L4" s="39" t="s">
        <v>19</v>
      </c>
      <c r="M4" s="40">
        <v>45262.601800902776</v>
      </c>
      <c r="N4" s="30" t="s">
        <v>20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ht="20.25" customHeight="1">
      <c r="A5" s="31"/>
      <c r="B5" s="41"/>
      <c r="C5" s="42"/>
      <c r="D5" s="43"/>
      <c r="E5" s="42"/>
      <c r="F5" s="42"/>
      <c r="G5" s="42"/>
      <c r="H5" s="42"/>
      <c r="I5" s="42"/>
      <c r="J5" s="44"/>
      <c r="K5" s="45">
        <f t="shared" ref="K5:L5" si="1">SUM(K6:K7)</f>
        <v>0</v>
      </c>
      <c r="L5" s="45">
        <f t="shared" si="1"/>
        <v>0</v>
      </c>
      <c r="M5" s="10"/>
      <c r="N5" s="46" t="s">
        <v>21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ht="26.25" customHeight="1">
      <c r="A6" s="14"/>
      <c r="B6" s="47" t="s">
        <v>22</v>
      </c>
      <c r="C6" s="48" t="s">
        <v>23</v>
      </c>
      <c r="D6" s="49">
        <v>5.999566101861E12</v>
      </c>
      <c r="E6" s="50">
        <v>300.0</v>
      </c>
      <c r="F6" s="51" t="s">
        <v>24</v>
      </c>
      <c r="G6" s="52">
        <v>2460.0</v>
      </c>
      <c r="H6" s="51">
        <v>12.0</v>
      </c>
      <c r="I6" s="53">
        <v>4290.0</v>
      </c>
      <c r="J6" s="54"/>
      <c r="K6" s="53">
        <f t="shared" ref="K6:K7" si="2">J6*G6</f>
        <v>0</v>
      </c>
      <c r="L6" s="53">
        <f t="shared" ref="L6:L7" si="3">K6*1.27</f>
        <v>0</v>
      </c>
      <c r="M6" s="10"/>
      <c r="N6" s="30" t="s">
        <v>25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ht="26.25" customHeight="1">
      <c r="A7" s="55"/>
      <c r="B7" s="47" t="s">
        <v>22</v>
      </c>
      <c r="C7" s="56" t="s">
        <v>26</v>
      </c>
      <c r="D7" s="57">
        <v>5.999566101854E12</v>
      </c>
      <c r="E7" s="50">
        <v>300.0</v>
      </c>
      <c r="F7" s="51" t="s">
        <v>24</v>
      </c>
      <c r="G7" s="52">
        <v>2460.0</v>
      </c>
      <c r="H7" s="51">
        <v>12.0</v>
      </c>
      <c r="I7" s="53">
        <v>4290.0</v>
      </c>
      <c r="J7" s="54"/>
      <c r="K7" s="53">
        <f t="shared" si="2"/>
        <v>0</v>
      </c>
      <c r="L7" s="53">
        <f t="shared" si="3"/>
        <v>0</v>
      </c>
      <c r="M7" s="10"/>
      <c r="N7" s="58" t="s">
        <v>27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ht="20.25" customHeight="1">
      <c r="A8" s="23"/>
      <c r="B8" s="24"/>
      <c r="C8" s="23"/>
      <c r="D8" s="25"/>
      <c r="E8" s="26"/>
      <c r="F8" s="27"/>
      <c r="G8" s="28"/>
      <c r="H8" s="27"/>
      <c r="I8" s="27"/>
      <c r="J8" s="26"/>
      <c r="K8" s="29"/>
      <c r="L8" s="29"/>
      <c r="M8" s="10"/>
      <c r="N8" s="59" t="s">
        <v>28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ht="20.25" customHeight="1">
      <c r="A9" s="31"/>
      <c r="B9" s="32" t="s">
        <v>29</v>
      </c>
      <c r="C9" s="33"/>
      <c r="D9" s="34" t="s">
        <v>30</v>
      </c>
      <c r="E9" s="60"/>
      <c r="F9" s="36"/>
      <c r="G9" s="36"/>
      <c r="H9" s="36"/>
      <c r="I9" s="36"/>
      <c r="J9" s="37"/>
      <c r="K9" s="38" t="s">
        <v>18</v>
      </c>
      <c r="L9" s="39" t="s">
        <v>19</v>
      </c>
      <c r="M9" s="10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ht="20.25" customHeight="1">
      <c r="A10" s="31"/>
      <c r="B10" s="41"/>
      <c r="C10" s="42"/>
      <c r="D10" s="43"/>
      <c r="E10" s="41"/>
      <c r="F10" s="42"/>
      <c r="G10" s="42"/>
      <c r="H10" s="42"/>
      <c r="I10" s="42"/>
      <c r="J10" s="44"/>
      <c r="K10" s="45">
        <f t="shared" ref="K10:L10" si="4">SUM(K11:K14)</f>
        <v>0</v>
      </c>
      <c r="L10" s="45">
        <f t="shared" si="4"/>
        <v>0</v>
      </c>
      <c r="M10" s="40">
        <v>44889.63668361111</v>
      </c>
      <c r="O10" s="61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ht="20.25" customHeight="1">
      <c r="A11" s="55"/>
      <c r="B11" s="62" t="s">
        <v>31</v>
      </c>
      <c r="C11" s="56" t="s">
        <v>32</v>
      </c>
      <c r="D11" s="57">
        <v>5.999566101229E12</v>
      </c>
      <c r="E11" s="50">
        <v>55.0</v>
      </c>
      <c r="F11" s="51" t="s">
        <v>33</v>
      </c>
      <c r="G11" s="52">
        <v>456.0</v>
      </c>
      <c r="H11" s="51">
        <v>16.0</v>
      </c>
      <c r="I11" s="53">
        <v>799.0</v>
      </c>
      <c r="J11" s="54"/>
      <c r="K11" s="53">
        <f t="shared" ref="K11:K14" si="5">J11*G11</f>
        <v>0</v>
      </c>
      <c r="L11" s="53">
        <f t="shared" ref="L11:L14" si="6">K11*1.18</f>
        <v>0</v>
      </c>
      <c r="M11" s="40">
        <v>45262.60535165509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ht="20.25" customHeight="1">
      <c r="A12" s="14"/>
      <c r="B12" s="62" t="s">
        <v>31</v>
      </c>
      <c r="C12" s="63" t="s">
        <v>34</v>
      </c>
      <c r="D12" s="57">
        <v>5.999566101212E12</v>
      </c>
      <c r="E12" s="50">
        <v>55.0</v>
      </c>
      <c r="F12" s="51" t="s">
        <v>33</v>
      </c>
      <c r="G12" s="52">
        <v>456.0</v>
      </c>
      <c r="H12" s="51">
        <v>16.0</v>
      </c>
      <c r="I12" s="53">
        <v>799.0</v>
      </c>
      <c r="J12" s="54"/>
      <c r="K12" s="53">
        <f t="shared" si="5"/>
        <v>0</v>
      </c>
      <c r="L12" s="53">
        <f t="shared" si="6"/>
        <v>0</v>
      </c>
      <c r="M12" s="40">
        <v>45262.60536883102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ht="24.75" customHeight="1">
      <c r="A13" s="55"/>
      <c r="B13" s="62" t="s">
        <v>31</v>
      </c>
      <c r="C13" s="56" t="s">
        <v>35</v>
      </c>
      <c r="D13" s="57">
        <v>5.999566101205E12</v>
      </c>
      <c r="E13" s="50">
        <v>55.0</v>
      </c>
      <c r="F13" s="51" t="s">
        <v>33</v>
      </c>
      <c r="G13" s="52">
        <v>456.0</v>
      </c>
      <c r="H13" s="51">
        <v>16.0</v>
      </c>
      <c r="I13" s="53">
        <v>799.0</v>
      </c>
      <c r="J13" s="54"/>
      <c r="K13" s="53">
        <f t="shared" si="5"/>
        <v>0</v>
      </c>
      <c r="L13" s="53">
        <f t="shared" si="6"/>
        <v>0</v>
      </c>
      <c r="M13" s="40">
        <v>45262.6053791088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ht="24.75" customHeight="1">
      <c r="A14" s="14"/>
      <c r="B14" s="62" t="s">
        <v>31</v>
      </c>
      <c r="C14" s="63" t="s">
        <v>36</v>
      </c>
      <c r="D14" s="57">
        <v>5.999566101199E12</v>
      </c>
      <c r="E14" s="50">
        <v>55.0</v>
      </c>
      <c r="F14" s="51" t="s">
        <v>33</v>
      </c>
      <c r="G14" s="52">
        <v>468.0</v>
      </c>
      <c r="H14" s="51">
        <v>16.0</v>
      </c>
      <c r="I14" s="53">
        <v>799.0</v>
      </c>
      <c r="J14" s="54"/>
      <c r="K14" s="53">
        <f t="shared" si="5"/>
        <v>0</v>
      </c>
      <c r="L14" s="53">
        <f t="shared" si="6"/>
        <v>0</v>
      </c>
      <c r="M14" s="40">
        <v>45262.605173958334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ht="20.25" customHeight="1">
      <c r="A15" s="23"/>
      <c r="B15" s="64"/>
      <c r="C15" s="65"/>
      <c r="D15" s="66"/>
      <c r="E15" s="67"/>
      <c r="F15" s="68"/>
      <c r="G15" s="68"/>
      <c r="H15" s="68"/>
      <c r="I15" s="68"/>
      <c r="J15" s="67"/>
      <c r="K15" s="69"/>
      <c r="L15" s="69"/>
      <c r="M15" s="40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ht="20.25" customHeight="1">
      <c r="A16" s="31"/>
      <c r="B16" s="32" t="s">
        <v>37</v>
      </c>
      <c r="C16" s="33"/>
      <c r="D16" s="34" t="s">
        <v>30</v>
      </c>
      <c r="E16" s="70"/>
      <c r="F16" s="71"/>
      <c r="G16" s="71"/>
      <c r="H16" s="71"/>
      <c r="I16" s="71"/>
      <c r="J16" s="37"/>
      <c r="K16" s="38" t="s">
        <v>18</v>
      </c>
      <c r="L16" s="39" t="s">
        <v>19</v>
      </c>
      <c r="M16" s="10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ht="20.25" customHeight="1">
      <c r="A17" s="31"/>
      <c r="B17" s="41"/>
      <c r="C17" s="42"/>
      <c r="D17" s="43"/>
      <c r="E17" s="72"/>
      <c r="F17" s="73"/>
      <c r="G17" s="73"/>
      <c r="H17" s="73"/>
      <c r="I17" s="73"/>
      <c r="J17" s="44"/>
      <c r="K17" s="45">
        <f t="shared" ref="K17:L17" si="7">SUM(K18:K19)</f>
        <v>0</v>
      </c>
      <c r="L17" s="45">
        <f t="shared" si="7"/>
        <v>0</v>
      </c>
      <c r="M17" s="40">
        <v>44796.52020009259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ht="20.25" customHeight="1">
      <c r="A18" s="55"/>
      <c r="B18" s="62" t="s">
        <v>31</v>
      </c>
      <c r="C18" s="56" t="s">
        <v>38</v>
      </c>
      <c r="D18" s="57">
        <v>5.999566101236E12</v>
      </c>
      <c r="E18" s="50">
        <v>50.0</v>
      </c>
      <c r="F18" s="51" t="s">
        <v>33</v>
      </c>
      <c r="G18" s="52">
        <v>468.0</v>
      </c>
      <c r="H18" s="51">
        <v>16.0</v>
      </c>
      <c r="I18" s="53">
        <v>799.0</v>
      </c>
      <c r="J18" s="54"/>
      <c r="K18" s="53">
        <f t="shared" ref="K18:K19" si="8">J18*G18</f>
        <v>0</v>
      </c>
      <c r="L18" s="53">
        <f t="shared" ref="L18:L19" si="9">K18*1.18</f>
        <v>0</v>
      </c>
      <c r="M18" s="40">
        <v>45545.0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ht="20.25" customHeight="1">
      <c r="A19" s="14"/>
      <c r="B19" s="62" t="s">
        <v>31</v>
      </c>
      <c r="C19" s="63" t="s">
        <v>39</v>
      </c>
      <c r="D19" s="57">
        <v>5.999566101588E12</v>
      </c>
      <c r="E19" s="50">
        <v>50.0</v>
      </c>
      <c r="F19" s="51" t="s">
        <v>33</v>
      </c>
      <c r="G19" s="52">
        <v>468.0</v>
      </c>
      <c r="H19" s="51">
        <v>16.0</v>
      </c>
      <c r="I19" s="53">
        <v>799.0</v>
      </c>
      <c r="J19" s="54"/>
      <c r="K19" s="53">
        <f t="shared" si="8"/>
        <v>0</v>
      </c>
      <c r="L19" s="53">
        <f t="shared" si="9"/>
        <v>0</v>
      </c>
      <c r="M19" s="40">
        <v>45262.605649791665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ht="24.0" customHeight="1">
      <c r="A20" s="23"/>
      <c r="B20" s="64"/>
      <c r="C20" s="65"/>
      <c r="D20" s="66"/>
      <c r="E20" s="67"/>
      <c r="F20" s="68"/>
      <c r="G20" s="68"/>
      <c r="H20" s="68"/>
      <c r="I20" s="68"/>
      <c r="J20" s="67"/>
      <c r="K20" s="69"/>
      <c r="L20" s="69"/>
      <c r="M20" s="10"/>
      <c r="N20" s="58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ht="24.0" customHeight="1">
      <c r="A21" s="31"/>
      <c r="B21" s="32" t="s">
        <v>40</v>
      </c>
      <c r="C21" s="33"/>
      <c r="D21" s="34" t="s">
        <v>30</v>
      </c>
      <c r="E21" s="74"/>
      <c r="F21" s="74"/>
      <c r="G21" s="75"/>
      <c r="H21" s="76"/>
      <c r="I21" s="76"/>
      <c r="J21" s="77"/>
      <c r="K21" s="38" t="s">
        <v>18</v>
      </c>
      <c r="L21" s="39" t="s">
        <v>19</v>
      </c>
      <c r="M21" s="40">
        <v>44798.69749519676</v>
      </c>
      <c r="N21" s="58"/>
      <c r="P21" s="78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ht="20.25" customHeight="1">
      <c r="A22" s="31"/>
      <c r="B22" s="41"/>
      <c r="C22" s="42"/>
      <c r="D22" s="43"/>
      <c r="E22" s="79"/>
      <c r="F22" s="79"/>
      <c r="G22" s="80"/>
      <c r="H22" s="81"/>
      <c r="I22" s="81"/>
      <c r="J22" s="82"/>
      <c r="K22" s="45">
        <f t="shared" ref="K22:L22" si="10">SUM(K23:K29)</f>
        <v>0</v>
      </c>
      <c r="L22" s="45">
        <f t="shared" si="10"/>
        <v>0</v>
      </c>
      <c r="M22" s="40">
        <v>44798.69008901621</v>
      </c>
      <c r="N22" s="58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ht="20.25" customHeight="1">
      <c r="A23" s="14"/>
      <c r="B23" s="62" t="s">
        <v>31</v>
      </c>
      <c r="C23" s="48" t="s">
        <v>41</v>
      </c>
      <c r="D23" s="83">
        <v>5.999566100574E12</v>
      </c>
      <c r="E23" s="51">
        <v>60.0</v>
      </c>
      <c r="F23" s="51" t="s">
        <v>42</v>
      </c>
      <c r="G23" s="52">
        <v>299.0</v>
      </c>
      <c r="H23" s="84"/>
      <c r="I23" s="52">
        <v>499.0</v>
      </c>
      <c r="J23" s="54"/>
      <c r="K23" s="53">
        <f t="shared" ref="K23:K29" si="11">J23*G23</f>
        <v>0</v>
      </c>
      <c r="L23" s="53">
        <f t="shared" ref="L23:L29" si="12">K23*1.18</f>
        <v>0</v>
      </c>
      <c r="M23" s="40">
        <v>45262.61188108796</v>
      </c>
      <c r="N23" s="58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ht="27.0" customHeight="1">
      <c r="A24" s="14"/>
      <c r="B24" s="47" t="s">
        <v>43</v>
      </c>
      <c r="C24" s="48" t="s">
        <v>44</v>
      </c>
      <c r="D24" s="85">
        <v>5.999566100611E12</v>
      </c>
      <c r="E24" s="51">
        <v>60.0</v>
      </c>
      <c r="F24" s="51" t="s">
        <v>42</v>
      </c>
      <c r="G24" s="52">
        <v>299.0</v>
      </c>
      <c r="H24" s="84"/>
      <c r="I24" s="52">
        <v>499.0</v>
      </c>
      <c r="J24" s="54"/>
      <c r="K24" s="53">
        <f t="shared" si="11"/>
        <v>0</v>
      </c>
      <c r="L24" s="53">
        <f t="shared" si="12"/>
        <v>0</v>
      </c>
      <c r="M24" s="10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ht="27.0" customHeight="1">
      <c r="A25" s="14"/>
      <c r="B25" s="47" t="s">
        <v>43</v>
      </c>
      <c r="C25" s="48" t="s">
        <v>45</v>
      </c>
      <c r="D25" s="85">
        <v>5.999566100581E12</v>
      </c>
      <c r="E25" s="51">
        <v>60.0</v>
      </c>
      <c r="F25" s="51" t="s">
        <v>42</v>
      </c>
      <c r="G25" s="52">
        <v>299.0</v>
      </c>
      <c r="H25" s="84"/>
      <c r="I25" s="52">
        <v>499.0</v>
      </c>
      <c r="J25" s="54"/>
      <c r="K25" s="53">
        <f t="shared" si="11"/>
        <v>0</v>
      </c>
      <c r="L25" s="53">
        <f t="shared" si="12"/>
        <v>0</v>
      </c>
      <c r="M25" s="40">
        <v>45262.607467615744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ht="27.0" customHeight="1">
      <c r="A26" s="14"/>
      <c r="B26" s="62" t="s">
        <v>31</v>
      </c>
      <c r="C26" s="48" t="s">
        <v>46</v>
      </c>
      <c r="D26" s="85">
        <v>5.999566100604E12</v>
      </c>
      <c r="E26" s="51">
        <v>60.0</v>
      </c>
      <c r="F26" s="51" t="s">
        <v>42</v>
      </c>
      <c r="G26" s="52">
        <v>299.0</v>
      </c>
      <c r="H26" s="84"/>
      <c r="I26" s="52">
        <v>499.0</v>
      </c>
      <c r="J26" s="54"/>
      <c r="K26" s="53">
        <f t="shared" si="11"/>
        <v>0</v>
      </c>
      <c r="L26" s="53">
        <f t="shared" si="12"/>
        <v>0</v>
      </c>
      <c r="M26" s="40">
        <v>44798.69752033565</v>
      </c>
      <c r="O26" s="13"/>
      <c r="P26" s="13"/>
      <c r="Q26" s="86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ht="27.0" customHeight="1">
      <c r="A27" s="14"/>
      <c r="B27" s="47" t="s">
        <v>43</v>
      </c>
      <c r="C27" s="48" t="s">
        <v>47</v>
      </c>
      <c r="D27" s="85">
        <v>5.999566100598E12</v>
      </c>
      <c r="E27" s="51">
        <v>60.0</v>
      </c>
      <c r="F27" s="51" t="s">
        <v>42</v>
      </c>
      <c r="G27" s="52">
        <v>299.0</v>
      </c>
      <c r="H27" s="84"/>
      <c r="I27" s="52">
        <v>499.0</v>
      </c>
      <c r="J27" s="54"/>
      <c r="K27" s="53">
        <f t="shared" si="11"/>
        <v>0</v>
      </c>
      <c r="L27" s="53">
        <f t="shared" si="12"/>
        <v>0</v>
      </c>
      <c r="M27" s="40">
        <v>45262.607027962964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ht="27.0" customHeight="1">
      <c r="A28" s="14"/>
      <c r="B28" s="47" t="s">
        <v>43</v>
      </c>
      <c r="C28" s="63" t="s">
        <v>48</v>
      </c>
      <c r="D28" s="87">
        <v>5.999566100772E12</v>
      </c>
      <c r="E28" s="51">
        <v>60.0</v>
      </c>
      <c r="F28" s="51" t="s">
        <v>42</v>
      </c>
      <c r="G28" s="52">
        <v>299.0</v>
      </c>
      <c r="H28" s="88"/>
      <c r="I28" s="52">
        <v>499.0</v>
      </c>
      <c r="J28" s="54"/>
      <c r="K28" s="53">
        <f t="shared" si="11"/>
        <v>0</v>
      </c>
      <c r="L28" s="53">
        <f t="shared" si="12"/>
        <v>0</v>
      </c>
      <c r="M28" s="40">
        <v>45262.607075625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ht="27.0" customHeight="1">
      <c r="A29" s="14"/>
      <c r="B29" s="62" t="s">
        <v>31</v>
      </c>
      <c r="C29" s="63" t="s">
        <v>49</v>
      </c>
      <c r="D29" s="87">
        <v>5.999566101922E12</v>
      </c>
      <c r="E29" s="51">
        <v>60.0</v>
      </c>
      <c r="F29" s="51" t="s">
        <v>42</v>
      </c>
      <c r="G29" s="52">
        <v>299.0</v>
      </c>
      <c r="H29" s="88"/>
      <c r="I29" s="52">
        <v>499.0</v>
      </c>
      <c r="J29" s="54"/>
      <c r="K29" s="53">
        <f t="shared" si="11"/>
        <v>0</v>
      </c>
      <c r="L29" s="53">
        <f t="shared" si="12"/>
        <v>0</v>
      </c>
      <c r="M29" s="10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ht="20.25" customHeight="1">
      <c r="A30" s="23"/>
      <c r="B30" s="64"/>
      <c r="C30" s="65"/>
      <c r="D30" s="66"/>
      <c r="E30" s="67"/>
      <c r="F30" s="68"/>
      <c r="G30" s="68"/>
      <c r="H30" s="68"/>
      <c r="I30" s="68"/>
      <c r="J30" s="67"/>
      <c r="K30" s="69"/>
      <c r="L30" s="69"/>
      <c r="M30" s="40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ht="20.25" customHeight="1">
      <c r="A31" s="31"/>
      <c r="B31" s="32" t="s">
        <v>50</v>
      </c>
      <c r="C31" s="33"/>
      <c r="D31" s="34" t="s">
        <v>30</v>
      </c>
      <c r="E31" s="74"/>
      <c r="F31" s="74"/>
      <c r="G31" s="75"/>
      <c r="H31" s="76"/>
      <c r="I31" s="76"/>
      <c r="J31" s="77"/>
      <c r="K31" s="38" t="s">
        <v>18</v>
      </c>
      <c r="L31" s="39" t="s">
        <v>19</v>
      </c>
      <c r="M31" s="10"/>
      <c r="N31" s="89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ht="20.25" customHeight="1">
      <c r="A32" s="31"/>
      <c r="B32" s="41"/>
      <c r="C32" s="42"/>
      <c r="D32" s="43"/>
      <c r="E32" s="79"/>
      <c r="F32" s="79"/>
      <c r="G32" s="80"/>
      <c r="H32" s="81"/>
      <c r="I32" s="81"/>
      <c r="J32" s="82"/>
      <c r="K32" s="45">
        <f t="shared" ref="K32:L32" si="13">SUM(K33:K39)</f>
        <v>0</v>
      </c>
      <c r="L32" s="45">
        <f t="shared" si="13"/>
        <v>0</v>
      </c>
      <c r="M32" s="10"/>
      <c r="N32" s="89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ht="20.25" customHeight="1">
      <c r="A33" s="14"/>
      <c r="B33" s="62" t="s">
        <v>31</v>
      </c>
      <c r="C33" s="48" t="s">
        <v>41</v>
      </c>
      <c r="D33" s="83">
        <v>5.999566100796E12</v>
      </c>
      <c r="E33" s="51">
        <v>275.0</v>
      </c>
      <c r="F33" s="51" t="s">
        <v>24</v>
      </c>
      <c r="G33" s="53">
        <v>1172.0</v>
      </c>
      <c r="H33" s="84">
        <v>12.0</v>
      </c>
      <c r="I33" s="53">
        <v>1999.0</v>
      </c>
      <c r="J33" s="54"/>
      <c r="K33" s="53">
        <f t="shared" ref="K33:K39" si="14">J33*G33</f>
        <v>0</v>
      </c>
      <c r="L33" s="53">
        <f t="shared" ref="L33:L39" si="15">K33*1.18</f>
        <v>0</v>
      </c>
      <c r="M33" s="40">
        <v>45262.60772223379</v>
      </c>
      <c r="N33" s="89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ht="20.25" customHeight="1">
      <c r="A34" s="14"/>
      <c r="B34" s="62" t="s">
        <v>31</v>
      </c>
      <c r="C34" s="48" t="s">
        <v>44</v>
      </c>
      <c r="D34" s="85">
        <v>5.999566100826E12</v>
      </c>
      <c r="E34" s="51">
        <v>275.0</v>
      </c>
      <c r="F34" s="51" t="s">
        <v>24</v>
      </c>
      <c r="G34" s="53">
        <v>1172.0</v>
      </c>
      <c r="H34" s="84">
        <v>12.0</v>
      </c>
      <c r="I34" s="53">
        <v>1999.0</v>
      </c>
      <c r="J34" s="54"/>
      <c r="K34" s="53">
        <f t="shared" si="14"/>
        <v>0</v>
      </c>
      <c r="L34" s="53">
        <f t="shared" si="15"/>
        <v>0</v>
      </c>
      <c r="M34" s="40">
        <v>45316.47932292824</v>
      </c>
      <c r="N34" s="89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ht="20.25" customHeight="1">
      <c r="A35" s="14"/>
      <c r="B35" s="62" t="s">
        <v>31</v>
      </c>
      <c r="C35" s="48" t="s">
        <v>45</v>
      </c>
      <c r="D35" s="85">
        <v>5.999566100819E12</v>
      </c>
      <c r="E35" s="51">
        <v>275.0</v>
      </c>
      <c r="F35" s="51" t="s">
        <v>24</v>
      </c>
      <c r="G35" s="53">
        <v>1172.0</v>
      </c>
      <c r="H35" s="84">
        <v>12.0</v>
      </c>
      <c r="I35" s="53">
        <v>1999.0</v>
      </c>
      <c r="J35" s="54"/>
      <c r="K35" s="53">
        <f t="shared" si="14"/>
        <v>0</v>
      </c>
      <c r="L35" s="53">
        <f t="shared" si="15"/>
        <v>0</v>
      </c>
      <c r="M35" s="40">
        <v>45262.60776557871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ht="20.25" customHeight="1">
      <c r="A36" s="14"/>
      <c r="B36" s="62" t="s">
        <v>31</v>
      </c>
      <c r="C36" s="48" t="s">
        <v>46</v>
      </c>
      <c r="D36" s="85">
        <v>5.999566100833E12</v>
      </c>
      <c r="E36" s="51">
        <v>275.0</v>
      </c>
      <c r="F36" s="51" t="s">
        <v>24</v>
      </c>
      <c r="G36" s="53">
        <v>1172.0</v>
      </c>
      <c r="H36" s="84">
        <v>12.0</v>
      </c>
      <c r="I36" s="53">
        <v>1999.0</v>
      </c>
      <c r="J36" s="54"/>
      <c r="K36" s="53">
        <f t="shared" si="14"/>
        <v>0</v>
      </c>
      <c r="L36" s="53">
        <f t="shared" si="15"/>
        <v>0</v>
      </c>
      <c r="M36" s="40">
        <v>44798.697650601855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ht="20.25" customHeight="1">
      <c r="A37" s="14"/>
      <c r="B37" s="62" t="s">
        <v>31</v>
      </c>
      <c r="C37" s="48" t="s">
        <v>47</v>
      </c>
      <c r="D37" s="85">
        <v>5.999566100802E12</v>
      </c>
      <c r="E37" s="51">
        <v>275.0</v>
      </c>
      <c r="F37" s="51" t="s">
        <v>24</v>
      </c>
      <c r="G37" s="53">
        <v>1172.0</v>
      </c>
      <c r="H37" s="84">
        <v>12.0</v>
      </c>
      <c r="I37" s="53">
        <v>1999.0</v>
      </c>
      <c r="J37" s="54"/>
      <c r="K37" s="53">
        <f t="shared" si="14"/>
        <v>0</v>
      </c>
      <c r="L37" s="53">
        <f t="shared" si="15"/>
        <v>0</v>
      </c>
      <c r="M37" s="40">
        <v>45262.60778106481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ht="20.25" customHeight="1">
      <c r="A38" s="14"/>
      <c r="B38" s="62" t="s">
        <v>31</v>
      </c>
      <c r="C38" s="48" t="s">
        <v>48</v>
      </c>
      <c r="D38" s="85">
        <v>5.99956610084E12</v>
      </c>
      <c r="E38" s="51">
        <v>275.0</v>
      </c>
      <c r="F38" s="51" t="s">
        <v>24</v>
      </c>
      <c r="G38" s="53">
        <v>1172.0</v>
      </c>
      <c r="H38" s="84">
        <v>12.0</v>
      </c>
      <c r="I38" s="53">
        <v>1999.0</v>
      </c>
      <c r="J38" s="54"/>
      <c r="K38" s="53">
        <f t="shared" si="14"/>
        <v>0</v>
      </c>
      <c r="L38" s="53">
        <f t="shared" si="15"/>
        <v>0</v>
      </c>
      <c r="M38" s="40">
        <v>45262.60814413194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ht="20.25" customHeight="1">
      <c r="A39" s="14"/>
      <c r="B39" s="62" t="s">
        <v>31</v>
      </c>
      <c r="C39" s="63" t="s">
        <v>49</v>
      </c>
      <c r="D39" s="90">
        <v>5.999566101915E12</v>
      </c>
      <c r="E39" s="51">
        <v>275.0</v>
      </c>
      <c r="F39" s="51" t="s">
        <v>24</v>
      </c>
      <c r="G39" s="53">
        <v>1172.0</v>
      </c>
      <c r="H39" s="91">
        <v>12.0</v>
      </c>
      <c r="I39" s="53">
        <v>1999.0</v>
      </c>
      <c r="J39" s="54"/>
      <c r="K39" s="53">
        <f t="shared" si="14"/>
        <v>0</v>
      </c>
      <c r="L39" s="53">
        <f t="shared" si="15"/>
        <v>0</v>
      </c>
      <c r="M39" s="40">
        <v>45262.608117048614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ht="20.25" customHeight="1">
      <c r="A40" s="23"/>
      <c r="B40" s="92"/>
      <c r="C40" s="93"/>
      <c r="D40" s="94"/>
      <c r="E40" s="95"/>
      <c r="F40" s="95"/>
      <c r="G40" s="68"/>
      <c r="H40" s="96"/>
      <c r="I40" s="96"/>
      <c r="J40" s="97"/>
      <c r="K40" s="98"/>
      <c r="L40" s="98"/>
      <c r="M40" s="10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ht="20.25" customHeight="1">
      <c r="A41" s="31"/>
      <c r="B41" s="32" t="s">
        <v>51</v>
      </c>
      <c r="C41" s="33"/>
      <c r="D41" s="34" t="s">
        <v>30</v>
      </c>
      <c r="E41" s="74"/>
      <c r="F41" s="74"/>
      <c r="G41" s="75"/>
      <c r="H41" s="76"/>
      <c r="I41" s="76"/>
      <c r="J41" s="77"/>
      <c r="K41" s="38" t="s">
        <v>18</v>
      </c>
      <c r="L41" s="39" t="s">
        <v>19</v>
      </c>
      <c r="M41" s="10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ht="20.25" customHeight="1">
      <c r="A42" s="31"/>
      <c r="B42" s="41"/>
      <c r="C42" s="42"/>
      <c r="D42" s="43"/>
      <c r="E42" s="79"/>
      <c r="F42" s="79"/>
      <c r="G42" s="80"/>
      <c r="H42" s="81"/>
      <c r="I42" s="81"/>
      <c r="J42" s="82"/>
      <c r="K42" s="45">
        <f t="shared" ref="K42:L42" si="16">SUM(K43:K49)</f>
        <v>0</v>
      </c>
      <c r="L42" s="45">
        <f t="shared" si="16"/>
        <v>0</v>
      </c>
      <c r="M42" s="10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ht="20.25" customHeight="1">
      <c r="A43" s="14"/>
      <c r="B43" s="62" t="s">
        <v>31</v>
      </c>
      <c r="C43" s="48" t="s">
        <v>41</v>
      </c>
      <c r="D43" s="85">
        <v>5.999566101007E12</v>
      </c>
      <c r="E43" s="51">
        <v>1000.0</v>
      </c>
      <c r="F43" s="99">
        <v>1.0</v>
      </c>
      <c r="G43" s="53">
        <v>4110.0</v>
      </c>
      <c r="H43" s="84"/>
      <c r="I43" s="100"/>
      <c r="J43" s="54"/>
      <c r="K43" s="53">
        <f t="shared" ref="K43:K49" si="17">J43*G43</f>
        <v>0</v>
      </c>
      <c r="L43" s="53">
        <f t="shared" ref="L43:L49" si="18">K43*1.18</f>
        <v>0</v>
      </c>
      <c r="M43" s="40">
        <v>45262.608484791665</v>
      </c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</row>
    <row r="44" ht="20.25" customHeight="1">
      <c r="A44" s="14"/>
      <c r="B44" s="62" t="s">
        <v>31</v>
      </c>
      <c r="C44" s="48" t="s">
        <v>44</v>
      </c>
      <c r="D44" s="85">
        <v>5.999566101021E12</v>
      </c>
      <c r="E44" s="51">
        <v>1000.0</v>
      </c>
      <c r="F44" s="99">
        <v>1.0</v>
      </c>
      <c r="G44" s="53">
        <v>4110.0</v>
      </c>
      <c r="H44" s="84"/>
      <c r="I44" s="100"/>
      <c r="J44" s="54"/>
      <c r="K44" s="53">
        <f t="shared" si="17"/>
        <v>0</v>
      </c>
      <c r="L44" s="53">
        <f t="shared" si="18"/>
        <v>0</v>
      </c>
      <c r="M44" s="40">
        <v>45316.479846689814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ht="20.25" customHeight="1">
      <c r="A45" s="14"/>
      <c r="B45" s="62" t="s">
        <v>31</v>
      </c>
      <c r="C45" s="48" t="s">
        <v>45</v>
      </c>
      <c r="D45" s="85">
        <v>5.999566101014E12</v>
      </c>
      <c r="E45" s="51">
        <v>1000.0</v>
      </c>
      <c r="F45" s="99">
        <v>1.0</v>
      </c>
      <c r="G45" s="53">
        <v>4110.0</v>
      </c>
      <c r="H45" s="84"/>
      <c r="I45" s="100"/>
      <c r="J45" s="54"/>
      <c r="K45" s="53">
        <f t="shared" si="17"/>
        <v>0</v>
      </c>
      <c r="L45" s="53">
        <f t="shared" si="18"/>
        <v>0</v>
      </c>
      <c r="M45" s="40">
        <v>45262.60855664352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ht="20.25" customHeight="1">
      <c r="A46" s="14"/>
      <c r="B46" s="62" t="s">
        <v>31</v>
      </c>
      <c r="C46" s="48" t="s">
        <v>46</v>
      </c>
      <c r="D46" s="85">
        <v>5.999566101038E12</v>
      </c>
      <c r="E46" s="51">
        <v>1000.0</v>
      </c>
      <c r="F46" s="99">
        <v>1.0</v>
      </c>
      <c r="G46" s="53">
        <v>4110.0</v>
      </c>
      <c r="H46" s="84"/>
      <c r="I46" s="100"/>
      <c r="J46" s="54"/>
      <c r="K46" s="53">
        <f t="shared" si="17"/>
        <v>0</v>
      </c>
      <c r="L46" s="53">
        <f t="shared" si="18"/>
        <v>0</v>
      </c>
      <c r="M46" s="40">
        <v>44798.69769310185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ht="20.25" customHeight="1">
      <c r="A47" s="14"/>
      <c r="B47" s="62" t="s">
        <v>31</v>
      </c>
      <c r="C47" s="48" t="s">
        <v>47</v>
      </c>
      <c r="D47" s="85">
        <v>5.999566100994E12</v>
      </c>
      <c r="E47" s="51">
        <v>1000.0</v>
      </c>
      <c r="F47" s="99">
        <v>1.0</v>
      </c>
      <c r="G47" s="53">
        <v>4110.0</v>
      </c>
      <c r="H47" s="84"/>
      <c r="I47" s="102"/>
      <c r="J47" s="54"/>
      <c r="K47" s="53">
        <f t="shared" si="17"/>
        <v>0</v>
      </c>
      <c r="L47" s="53">
        <f t="shared" si="18"/>
        <v>0</v>
      </c>
      <c r="M47" s="40">
        <v>45262.608565752314</v>
      </c>
      <c r="N47" s="27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ht="20.25" customHeight="1">
      <c r="A48" s="14"/>
      <c r="B48" s="62" t="s">
        <v>31</v>
      </c>
      <c r="C48" s="48" t="s">
        <v>48</v>
      </c>
      <c r="D48" s="85">
        <v>5.999566101045E12</v>
      </c>
      <c r="E48" s="51">
        <v>1000.0</v>
      </c>
      <c r="F48" s="99">
        <v>1.0</v>
      </c>
      <c r="G48" s="53">
        <v>4110.0</v>
      </c>
      <c r="H48" s="88"/>
      <c r="I48" s="102"/>
      <c r="J48" s="54"/>
      <c r="K48" s="53">
        <f t="shared" si="17"/>
        <v>0</v>
      </c>
      <c r="L48" s="53">
        <f t="shared" si="18"/>
        <v>0</v>
      </c>
      <c r="M48" s="40">
        <v>45262.60858021991</v>
      </c>
      <c r="N48" s="27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ht="20.25" customHeight="1">
      <c r="A49" s="14"/>
      <c r="B49" s="62" t="s">
        <v>31</v>
      </c>
      <c r="C49" s="63" t="s">
        <v>49</v>
      </c>
      <c r="D49" s="103">
        <v>5.999566101946E12</v>
      </c>
      <c r="E49" s="51">
        <v>1000.0</v>
      </c>
      <c r="F49" s="99">
        <v>1.0</v>
      </c>
      <c r="G49" s="53">
        <v>4110.0</v>
      </c>
      <c r="H49" s="88"/>
      <c r="I49" s="102"/>
      <c r="J49" s="54"/>
      <c r="K49" s="53">
        <f t="shared" si="17"/>
        <v>0</v>
      </c>
      <c r="L49" s="53">
        <f t="shared" si="18"/>
        <v>0</v>
      </c>
      <c r="M49" s="10"/>
      <c r="N49" s="27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ht="20.25" customHeight="1">
      <c r="A50" s="104"/>
      <c r="B50" s="105"/>
      <c r="C50" s="106"/>
      <c r="D50" s="94"/>
      <c r="E50" s="95"/>
      <c r="F50" s="95"/>
      <c r="G50" s="68"/>
      <c r="H50" s="96"/>
      <c r="I50" s="96"/>
      <c r="J50" s="95"/>
      <c r="K50" s="98"/>
      <c r="L50" s="98"/>
      <c r="M50" s="10"/>
      <c r="N50" s="27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ht="20.25" customHeight="1">
      <c r="A51" s="31"/>
      <c r="B51" s="32" t="s">
        <v>52</v>
      </c>
      <c r="C51" s="33"/>
      <c r="D51" s="34" t="s">
        <v>30</v>
      </c>
      <c r="E51" s="74"/>
      <c r="F51" s="74"/>
      <c r="G51" s="75"/>
      <c r="H51" s="76"/>
      <c r="I51" s="76"/>
      <c r="J51" s="77"/>
      <c r="K51" s="38" t="s">
        <v>18</v>
      </c>
      <c r="L51" s="39" t="s">
        <v>19</v>
      </c>
      <c r="M51" s="10"/>
      <c r="N51" s="27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ht="20.25" customHeight="1">
      <c r="A52" s="31"/>
      <c r="B52" s="41"/>
      <c r="C52" s="42"/>
      <c r="D52" s="43"/>
      <c r="E52" s="79"/>
      <c r="F52" s="79"/>
      <c r="G52" s="80"/>
      <c r="H52" s="81"/>
      <c r="I52" s="81"/>
      <c r="J52" s="82"/>
      <c r="K52" s="45">
        <f t="shared" ref="K52:L52" si="19">SUM(K53:K60)</f>
        <v>0</v>
      </c>
      <c r="L52" s="45">
        <f t="shared" si="19"/>
        <v>0</v>
      </c>
      <c r="M52" s="10"/>
      <c r="N52" s="27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ht="20.25" customHeight="1">
      <c r="A53" s="14"/>
      <c r="B53" s="62" t="s">
        <v>31</v>
      </c>
      <c r="C53" s="63" t="s">
        <v>53</v>
      </c>
      <c r="D53" s="87">
        <v>5.999566101137E12</v>
      </c>
      <c r="E53" s="50">
        <v>60.0</v>
      </c>
      <c r="F53" s="50" t="s">
        <v>42</v>
      </c>
      <c r="G53" s="52">
        <v>299.0</v>
      </c>
      <c r="H53" s="84"/>
      <c r="I53" s="52">
        <v>499.0</v>
      </c>
      <c r="J53" s="54"/>
      <c r="K53" s="53">
        <f t="shared" ref="K53:K60" si="20">J53*G53</f>
        <v>0</v>
      </c>
      <c r="L53" s="53">
        <f t="shared" ref="L53:L60" si="21">K53*1.18</f>
        <v>0</v>
      </c>
      <c r="M53" s="40">
        <v>45262.61331605324</v>
      </c>
      <c r="N53" s="27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ht="20.25" customHeight="1">
      <c r="A54" s="14"/>
      <c r="B54" s="62" t="s">
        <v>31</v>
      </c>
      <c r="C54" s="63" t="s">
        <v>54</v>
      </c>
      <c r="D54" s="87">
        <v>5.999566101151E12</v>
      </c>
      <c r="E54" s="50">
        <v>60.0</v>
      </c>
      <c r="F54" s="50" t="s">
        <v>42</v>
      </c>
      <c r="G54" s="52">
        <v>299.0</v>
      </c>
      <c r="H54" s="84"/>
      <c r="I54" s="52">
        <v>499.0</v>
      </c>
      <c r="J54" s="54"/>
      <c r="K54" s="53">
        <f t="shared" si="20"/>
        <v>0</v>
      </c>
      <c r="L54" s="53">
        <f t="shared" si="21"/>
        <v>0</v>
      </c>
      <c r="M54" s="40">
        <v>45262.61338042824</v>
      </c>
      <c r="N54" s="27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ht="20.25" customHeight="1">
      <c r="A55" s="14"/>
      <c r="B55" s="62" t="s">
        <v>31</v>
      </c>
      <c r="C55" s="63" t="s">
        <v>55</v>
      </c>
      <c r="D55" s="87">
        <v>5.999566101144E12</v>
      </c>
      <c r="E55" s="50">
        <v>60.0</v>
      </c>
      <c r="F55" s="50" t="s">
        <v>42</v>
      </c>
      <c r="G55" s="52">
        <v>299.0</v>
      </c>
      <c r="H55" s="84"/>
      <c r="I55" s="52">
        <v>499.0</v>
      </c>
      <c r="J55" s="54"/>
      <c r="K55" s="53">
        <f t="shared" si="20"/>
        <v>0</v>
      </c>
      <c r="L55" s="53">
        <f t="shared" si="21"/>
        <v>0</v>
      </c>
      <c r="M55" s="10"/>
      <c r="N55" s="107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ht="20.25" customHeight="1">
      <c r="A56" s="14"/>
      <c r="B56" s="62" t="s">
        <v>31</v>
      </c>
      <c r="C56" s="63" t="s">
        <v>56</v>
      </c>
      <c r="D56" s="87">
        <v>5.999566101175E12</v>
      </c>
      <c r="E56" s="50">
        <v>60.0</v>
      </c>
      <c r="F56" s="50" t="s">
        <v>42</v>
      </c>
      <c r="G56" s="52">
        <v>299.0</v>
      </c>
      <c r="H56" s="84"/>
      <c r="I56" s="52">
        <v>499.0</v>
      </c>
      <c r="J56" s="54"/>
      <c r="K56" s="53">
        <f t="shared" si="20"/>
        <v>0</v>
      </c>
      <c r="L56" s="53">
        <f t="shared" si="21"/>
        <v>0</v>
      </c>
      <c r="M56" s="40">
        <v>44798.697759409726</v>
      </c>
      <c r="N56" s="27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ht="20.25" customHeight="1">
      <c r="A57" s="14"/>
      <c r="B57" s="62" t="s">
        <v>31</v>
      </c>
      <c r="C57" s="63" t="s">
        <v>57</v>
      </c>
      <c r="D57" s="87">
        <v>5.999566101168E12</v>
      </c>
      <c r="E57" s="50">
        <v>60.0</v>
      </c>
      <c r="F57" s="50" t="s">
        <v>42</v>
      </c>
      <c r="G57" s="52">
        <v>299.0</v>
      </c>
      <c r="H57" s="84"/>
      <c r="I57" s="52">
        <v>499.0</v>
      </c>
      <c r="J57" s="54"/>
      <c r="K57" s="53">
        <f t="shared" si="20"/>
        <v>0</v>
      </c>
      <c r="L57" s="53">
        <f t="shared" si="21"/>
        <v>0</v>
      </c>
      <c r="M57" s="10"/>
      <c r="N57" s="27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ht="20.25" customHeight="1">
      <c r="A58" s="14"/>
      <c r="B58" s="62" t="s">
        <v>31</v>
      </c>
      <c r="C58" s="63" t="s">
        <v>58</v>
      </c>
      <c r="D58" s="87">
        <v>5.999566101489E12</v>
      </c>
      <c r="E58" s="50">
        <v>60.0</v>
      </c>
      <c r="F58" s="50" t="s">
        <v>42</v>
      </c>
      <c r="G58" s="52">
        <v>299.0</v>
      </c>
      <c r="H58" s="84"/>
      <c r="I58" s="52">
        <v>499.0</v>
      </c>
      <c r="J58" s="54"/>
      <c r="K58" s="53">
        <f t="shared" si="20"/>
        <v>0</v>
      </c>
      <c r="L58" s="53">
        <f t="shared" si="21"/>
        <v>0</v>
      </c>
      <c r="M58" s="10"/>
      <c r="N58" s="27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ht="20.25" customHeight="1">
      <c r="A59" s="14"/>
      <c r="B59" s="62" t="s">
        <v>31</v>
      </c>
      <c r="C59" s="63" t="s">
        <v>59</v>
      </c>
      <c r="D59" s="87">
        <v>5.999566101465E12</v>
      </c>
      <c r="E59" s="50">
        <v>60.0</v>
      </c>
      <c r="F59" s="50" t="s">
        <v>42</v>
      </c>
      <c r="G59" s="52">
        <v>299.0</v>
      </c>
      <c r="H59" s="84"/>
      <c r="I59" s="52">
        <v>499.0</v>
      </c>
      <c r="J59" s="54"/>
      <c r="K59" s="53">
        <f t="shared" si="20"/>
        <v>0</v>
      </c>
      <c r="L59" s="53">
        <f t="shared" si="21"/>
        <v>0</v>
      </c>
      <c r="M59" s="10"/>
      <c r="N59" s="27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ht="20.25" customHeight="1">
      <c r="A60" s="14"/>
      <c r="B60" s="62" t="s">
        <v>31</v>
      </c>
      <c r="C60" s="63" t="s">
        <v>60</v>
      </c>
      <c r="D60" s="87">
        <v>5.999566101472E12</v>
      </c>
      <c r="E60" s="50">
        <v>60.0</v>
      </c>
      <c r="F60" s="50" t="s">
        <v>42</v>
      </c>
      <c r="G60" s="52">
        <v>299.0</v>
      </c>
      <c r="H60" s="84"/>
      <c r="I60" s="52">
        <v>499.0</v>
      </c>
      <c r="J60" s="54"/>
      <c r="K60" s="53">
        <f t="shared" si="20"/>
        <v>0</v>
      </c>
      <c r="L60" s="53">
        <f t="shared" si="21"/>
        <v>0</v>
      </c>
      <c r="M60" s="10"/>
      <c r="N60" s="27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ht="20.25" customHeight="1">
      <c r="A61" s="104"/>
      <c r="B61" s="108"/>
      <c r="C61" s="109"/>
      <c r="D61" s="66"/>
      <c r="E61" s="67"/>
      <c r="F61" s="67"/>
      <c r="G61" s="68"/>
      <c r="H61" s="68"/>
      <c r="I61" s="68"/>
      <c r="J61" s="68"/>
      <c r="K61" s="69"/>
      <c r="L61" s="69"/>
      <c r="M61" s="10"/>
      <c r="N61" s="27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ht="20.25" customHeight="1">
      <c r="A62" s="31"/>
      <c r="B62" s="32" t="s">
        <v>61</v>
      </c>
      <c r="C62" s="33"/>
      <c r="D62" s="34" t="s">
        <v>30</v>
      </c>
      <c r="E62" s="74"/>
      <c r="F62" s="74"/>
      <c r="G62" s="75"/>
      <c r="H62" s="76"/>
      <c r="I62" s="76"/>
      <c r="J62" s="77"/>
      <c r="K62" s="38" t="s">
        <v>18</v>
      </c>
      <c r="L62" s="39" t="s">
        <v>19</v>
      </c>
      <c r="M62" s="10"/>
      <c r="N62" s="27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ht="20.25" customHeight="1">
      <c r="A63" s="31"/>
      <c r="B63" s="41"/>
      <c r="C63" s="42"/>
      <c r="D63" s="43"/>
      <c r="E63" s="79"/>
      <c r="F63" s="79"/>
      <c r="G63" s="80"/>
      <c r="H63" s="81"/>
      <c r="I63" s="81"/>
      <c r="J63" s="82"/>
      <c r="K63" s="45">
        <f t="shared" ref="K63:L63" si="22">SUM(K64:K71)</f>
        <v>0</v>
      </c>
      <c r="L63" s="45">
        <f t="shared" si="22"/>
        <v>0</v>
      </c>
      <c r="M63" s="10"/>
      <c r="N63" s="27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ht="20.25" customHeight="1">
      <c r="A64" s="14"/>
      <c r="B64" s="62" t="s">
        <v>31</v>
      </c>
      <c r="C64" s="48" t="s">
        <v>58</v>
      </c>
      <c r="D64" s="85">
        <v>5.999566101458E12</v>
      </c>
      <c r="E64" s="51">
        <v>400.0</v>
      </c>
      <c r="F64" s="51" t="s">
        <v>24</v>
      </c>
      <c r="G64" s="53">
        <v>1225.0</v>
      </c>
      <c r="H64" s="84">
        <v>12.0</v>
      </c>
      <c r="I64" s="53">
        <v>1990.0</v>
      </c>
      <c r="J64" s="54"/>
      <c r="K64" s="53">
        <f t="shared" ref="K64:K71" si="23">J64*G64</f>
        <v>0</v>
      </c>
      <c r="L64" s="53">
        <f t="shared" ref="L64:L71" si="24">K64*1.18</f>
        <v>0</v>
      </c>
      <c r="M64" s="10"/>
      <c r="N64" s="27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ht="24.75" customHeight="1">
      <c r="A65" s="14"/>
      <c r="B65" s="62" t="s">
        <v>31</v>
      </c>
      <c r="C65" s="48" t="s">
        <v>53</v>
      </c>
      <c r="D65" s="103">
        <v>5.999566100246E12</v>
      </c>
      <c r="E65" s="51">
        <v>400.0</v>
      </c>
      <c r="F65" s="51" t="s">
        <v>24</v>
      </c>
      <c r="G65" s="53">
        <v>1225.0</v>
      </c>
      <c r="H65" s="84">
        <v>12.0</v>
      </c>
      <c r="I65" s="53">
        <v>1990.0</v>
      </c>
      <c r="J65" s="54"/>
      <c r="K65" s="53">
        <f t="shared" si="23"/>
        <v>0</v>
      </c>
      <c r="L65" s="53">
        <f t="shared" si="24"/>
        <v>0</v>
      </c>
      <c r="M65" s="10"/>
      <c r="N65" s="27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</row>
    <row r="66" ht="20.25" customHeight="1">
      <c r="A66" s="14"/>
      <c r="B66" s="62" t="s">
        <v>31</v>
      </c>
      <c r="C66" s="48" t="s">
        <v>62</v>
      </c>
      <c r="D66" s="103">
        <v>5.999566100253E12</v>
      </c>
      <c r="E66" s="51">
        <v>400.0</v>
      </c>
      <c r="F66" s="51" t="s">
        <v>24</v>
      </c>
      <c r="G66" s="53">
        <v>1225.0</v>
      </c>
      <c r="H66" s="84">
        <v>12.0</v>
      </c>
      <c r="I66" s="53">
        <v>1990.0</v>
      </c>
      <c r="J66" s="54"/>
      <c r="K66" s="53">
        <f t="shared" si="23"/>
        <v>0</v>
      </c>
      <c r="L66" s="53">
        <f t="shared" si="24"/>
        <v>0</v>
      </c>
      <c r="M66" s="10"/>
      <c r="N66" s="107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ht="20.25" customHeight="1">
      <c r="A67" s="14"/>
      <c r="B67" s="62" t="s">
        <v>31</v>
      </c>
      <c r="C67" s="48" t="s">
        <v>55</v>
      </c>
      <c r="D67" s="103">
        <v>5.99956610026E12</v>
      </c>
      <c r="E67" s="51">
        <v>400.0</v>
      </c>
      <c r="F67" s="51" t="s">
        <v>24</v>
      </c>
      <c r="G67" s="53">
        <v>1225.0</v>
      </c>
      <c r="H67" s="84">
        <v>12.0</v>
      </c>
      <c r="I67" s="53">
        <v>1990.0</v>
      </c>
      <c r="J67" s="54"/>
      <c r="K67" s="53">
        <f t="shared" si="23"/>
        <v>0</v>
      </c>
      <c r="L67" s="53">
        <f t="shared" si="24"/>
        <v>0</v>
      </c>
      <c r="M67" s="10"/>
      <c r="N67" s="27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ht="20.25" customHeight="1">
      <c r="A68" s="14"/>
      <c r="B68" s="62" t="s">
        <v>31</v>
      </c>
      <c r="C68" s="48" t="s">
        <v>56</v>
      </c>
      <c r="D68" s="85">
        <v>5.999566100512E12</v>
      </c>
      <c r="E68" s="51">
        <v>400.0</v>
      </c>
      <c r="F68" s="51" t="s">
        <v>24</v>
      </c>
      <c r="G68" s="53">
        <v>1225.0</v>
      </c>
      <c r="H68" s="84">
        <v>12.0</v>
      </c>
      <c r="I68" s="53">
        <v>1990.0</v>
      </c>
      <c r="J68" s="54"/>
      <c r="K68" s="53">
        <f t="shared" si="23"/>
        <v>0</v>
      </c>
      <c r="L68" s="53">
        <f t="shared" si="24"/>
        <v>0</v>
      </c>
      <c r="M68" s="10"/>
      <c r="N68" s="101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ht="20.25" customHeight="1">
      <c r="A69" s="14"/>
      <c r="B69" s="62" t="s">
        <v>31</v>
      </c>
      <c r="C69" s="110" t="s">
        <v>57</v>
      </c>
      <c r="D69" s="103">
        <v>5.999566100529E12</v>
      </c>
      <c r="E69" s="51">
        <v>400.0</v>
      </c>
      <c r="F69" s="51" t="s">
        <v>24</v>
      </c>
      <c r="G69" s="53">
        <v>1225.0</v>
      </c>
      <c r="H69" s="84">
        <v>12.0</v>
      </c>
      <c r="I69" s="53">
        <v>1990.0</v>
      </c>
      <c r="J69" s="54"/>
      <c r="K69" s="53">
        <f t="shared" si="23"/>
        <v>0</v>
      </c>
      <c r="L69" s="53">
        <f t="shared" si="24"/>
        <v>0</v>
      </c>
      <c r="M69" s="10"/>
      <c r="N69" s="101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ht="20.25" customHeight="1">
      <c r="A70" s="14"/>
      <c r="B70" s="62" t="s">
        <v>31</v>
      </c>
      <c r="C70" s="63" t="s">
        <v>59</v>
      </c>
      <c r="D70" s="103">
        <v>5.999566101373E12</v>
      </c>
      <c r="E70" s="51">
        <v>400.0</v>
      </c>
      <c r="F70" s="51" t="s">
        <v>24</v>
      </c>
      <c r="G70" s="53">
        <v>1225.0</v>
      </c>
      <c r="H70" s="91">
        <v>12.0</v>
      </c>
      <c r="I70" s="53">
        <v>1990.0</v>
      </c>
      <c r="J70" s="111"/>
      <c r="K70" s="53">
        <f t="shared" si="23"/>
        <v>0</v>
      </c>
      <c r="L70" s="53">
        <f t="shared" si="24"/>
        <v>0</v>
      </c>
      <c r="M70" s="10"/>
      <c r="N70" s="101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ht="20.25" customHeight="1">
      <c r="A71" s="14"/>
      <c r="B71" s="62" t="s">
        <v>31</v>
      </c>
      <c r="C71" s="63" t="s">
        <v>60</v>
      </c>
      <c r="D71" s="90">
        <v>5.999566101441E12</v>
      </c>
      <c r="E71" s="51">
        <v>400.0</v>
      </c>
      <c r="F71" s="51" t="s">
        <v>24</v>
      </c>
      <c r="G71" s="53">
        <v>1225.0</v>
      </c>
      <c r="H71" s="88">
        <v>12.0</v>
      </c>
      <c r="I71" s="112">
        <v>1990.0</v>
      </c>
      <c r="J71" s="111"/>
      <c r="K71" s="112">
        <f t="shared" si="23"/>
        <v>0</v>
      </c>
      <c r="L71" s="112">
        <f t="shared" si="24"/>
        <v>0</v>
      </c>
      <c r="M71" s="10"/>
      <c r="N71" s="101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ht="20.25" customHeight="1">
      <c r="A72" s="23"/>
      <c r="B72" s="92"/>
      <c r="C72" s="93"/>
      <c r="D72" s="94"/>
      <c r="E72" s="95"/>
      <c r="F72" s="95"/>
      <c r="G72" s="68"/>
      <c r="H72" s="96"/>
      <c r="I72" s="96"/>
      <c r="J72" s="95"/>
      <c r="K72" s="98"/>
      <c r="L72" s="98"/>
      <c r="M72" s="10"/>
      <c r="N72" s="101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ht="20.25" customHeight="1">
      <c r="A73" s="31"/>
      <c r="B73" s="32" t="s">
        <v>63</v>
      </c>
      <c r="C73" s="36"/>
      <c r="D73" s="34" t="s">
        <v>30</v>
      </c>
      <c r="E73" s="113" t="s">
        <v>64</v>
      </c>
      <c r="F73" s="36"/>
      <c r="G73" s="36"/>
      <c r="H73" s="36"/>
      <c r="I73" s="36"/>
      <c r="J73" s="77"/>
      <c r="K73" s="38" t="s">
        <v>18</v>
      </c>
      <c r="L73" s="39" t="s">
        <v>19</v>
      </c>
      <c r="M73" s="40">
        <v>44798.70691256944</v>
      </c>
      <c r="N73" s="101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ht="20.25" customHeight="1">
      <c r="A74" s="31"/>
      <c r="B74" s="41"/>
      <c r="C74" s="42"/>
      <c r="D74" s="43"/>
      <c r="E74" s="41"/>
      <c r="F74" s="42"/>
      <c r="G74" s="42"/>
      <c r="H74" s="42"/>
      <c r="I74" s="42"/>
      <c r="J74" s="82"/>
      <c r="K74" s="45">
        <f t="shared" ref="K74:L74" si="25">SUM(K75:K82)</f>
        <v>0</v>
      </c>
      <c r="L74" s="45">
        <f t="shared" si="25"/>
        <v>0</v>
      </c>
      <c r="M74" s="40">
        <v>44832.448064421296</v>
      </c>
      <c r="N74" s="101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ht="20.25" customHeight="1">
      <c r="A75" s="14"/>
      <c r="B75" s="62" t="s">
        <v>31</v>
      </c>
      <c r="C75" s="114" t="s">
        <v>58</v>
      </c>
      <c r="D75" s="85">
        <v>5.999566101519E12</v>
      </c>
      <c r="E75" s="51">
        <v>1000.0</v>
      </c>
      <c r="F75" s="99">
        <v>1.0</v>
      </c>
      <c r="G75" s="53">
        <v>3020.0</v>
      </c>
      <c r="H75" s="84"/>
      <c r="I75" s="102"/>
      <c r="J75" s="54"/>
      <c r="K75" s="53">
        <f t="shared" ref="K75:K82" si="26">J75*G75</f>
        <v>0</v>
      </c>
      <c r="L75" s="53">
        <f t="shared" ref="L75:L82" si="27">K75*1.18</f>
        <v>0</v>
      </c>
      <c r="M75" s="40">
        <v>44830.38850994213</v>
      </c>
      <c r="N75" s="101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ht="20.25" customHeight="1">
      <c r="A76" s="14"/>
      <c r="B76" s="62" t="s">
        <v>31</v>
      </c>
      <c r="C76" s="48" t="s">
        <v>53</v>
      </c>
      <c r="D76" s="85">
        <v>5.999566101083E12</v>
      </c>
      <c r="E76" s="51">
        <v>1000.0</v>
      </c>
      <c r="F76" s="99">
        <v>1.0</v>
      </c>
      <c r="G76" s="53">
        <v>3020.0</v>
      </c>
      <c r="H76" s="84"/>
      <c r="I76" s="102"/>
      <c r="J76" s="54"/>
      <c r="K76" s="53">
        <f t="shared" si="26"/>
        <v>0</v>
      </c>
      <c r="L76" s="53">
        <f t="shared" si="27"/>
        <v>0</v>
      </c>
      <c r="M76" s="10"/>
      <c r="N76" s="101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ht="20.25" customHeight="1">
      <c r="A77" s="14"/>
      <c r="B77" s="62" t="s">
        <v>31</v>
      </c>
      <c r="C77" s="48" t="s">
        <v>54</v>
      </c>
      <c r="D77" s="85">
        <v>5.999566101106E12</v>
      </c>
      <c r="E77" s="51">
        <v>1000.0</v>
      </c>
      <c r="F77" s="99">
        <v>1.0</v>
      </c>
      <c r="G77" s="53">
        <v>3020.0</v>
      </c>
      <c r="H77" s="84"/>
      <c r="I77" s="102"/>
      <c r="J77" s="54"/>
      <c r="K77" s="53">
        <f t="shared" si="26"/>
        <v>0</v>
      </c>
      <c r="L77" s="53">
        <f t="shared" si="27"/>
        <v>0</v>
      </c>
      <c r="M77" s="10"/>
      <c r="N77" s="14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ht="20.25" customHeight="1">
      <c r="A78" s="14"/>
      <c r="B78" s="62" t="s">
        <v>31</v>
      </c>
      <c r="C78" s="48" t="s">
        <v>55</v>
      </c>
      <c r="D78" s="85">
        <v>5.99956610109E12</v>
      </c>
      <c r="E78" s="51">
        <v>1000.0</v>
      </c>
      <c r="F78" s="99">
        <v>1.0</v>
      </c>
      <c r="G78" s="53">
        <v>3020.0</v>
      </c>
      <c r="H78" s="84"/>
      <c r="I78" s="102"/>
      <c r="J78" s="54"/>
      <c r="K78" s="53">
        <f t="shared" si="26"/>
        <v>0</v>
      </c>
      <c r="L78" s="53">
        <f t="shared" si="27"/>
        <v>0</v>
      </c>
      <c r="M78" s="40">
        <v>44798.69784853009</v>
      </c>
      <c r="N78" s="101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ht="20.25" customHeight="1">
      <c r="A79" s="14"/>
      <c r="B79" s="62" t="s">
        <v>31</v>
      </c>
      <c r="C79" s="48" t="s">
        <v>56</v>
      </c>
      <c r="D79" s="85">
        <v>5.99956610112E12</v>
      </c>
      <c r="E79" s="51">
        <v>1000.0</v>
      </c>
      <c r="F79" s="99">
        <v>1.0</v>
      </c>
      <c r="G79" s="53">
        <v>3020.0</v>
      </c>
      <c r="H79" s="84"/>
      <c r="I79" s="102"/>
      <c r="J79" s="54"/>
      <c r="K79" s="53">
        <f t="shared" si="26"/>
        <v>0</v>
      </c>
      <c r="L79" s="53">
        <f t="shared" si="27"/>
        <v>0</v>
      </c>
      <c r="M79" s="40"/>
      <c r="N79" s="101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ht="20.25" customHeight="1">
      <c r="A80" s="14"/>
      <c r="B80" s="62" t="s">
        <v>31</v>
      </c>
      <c r="C80" s="110" t="s">
        <v>57</v>
      </c>
      <c r="D80" s="90">
        <v>5.999566101113E12</v>
      </c>
      <c r="E80" s="51">
        <v>1000.0</v>
      </c>
      <c r="F80" s="99">
        <v>1.0</v>
      </c>
      <c r="G80" s="53">
        <v>3020.0</v>
      </c>
      <c r="H80" s="88"/>
      <c r="I80" s="115"/>
      <c r="J80" s="54"/>
      <c r="K80" s="53">
        <f t="shared" si="26"/>
        <v>0</v>
      </c>
      <c r="L80" s="53">
        <f t="shared" si="27"/>
        <v>0</v>
      </c>
      <c r="M80" s="40"/>
      <c r="N80" s="101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ht="20.25" customHeight="1">
      <c r="A81" s="14"/>
      <c r="B81" s="62" t="s">
        <v>31</v>
      </c>
      <c r="C81" s="63" t="s">
        <v>59</v>
      </c>
      <c r="D81" s="87">
        <v>5.999566101496E12</v>
      </c>
      <c r="E81" s="51">
        <v>1000.0</v>
      </c>
      <c r="F81" s="99">
        <v>1.0</v>
      </c>
      <c r="G81" s="53">
        <v>3020.0</v>
      </c>
      <c r="H81" s="88"/>
      <c r="I81" s="115"/>
      <c r="J81" s="54"/>
      <c r="K81" s="53">
        <f t="shared" si="26"/>
        <v>0</v>
      </c>
      <c r="L81" s="53">
        <f t="shared" si="27"/>
        <v>0</v>
      </c>
      <c r="M81" s="10"/>
      <c r="N81" s="101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ht="20.25" customHeight="1">
      <c r="A82" s="14"/>
      <c r="B82" s="62" t="s">
        <v>31</v>
      </c>
      <c r="C82" s="63" t="s">
        <v>60</v>
      </c>
      <c r="D82" s="87">
        <v>5.999566101502E12</v>
      </c>
      <c r="E82" s="51">
        <v>1000.0</v>
      </c>
      <c r="F82" s="99">
        <v>1.0</v>
      </c>
      <c r="G82" s="53">
        <v>3020.0</v>
      </c>
      <c r="H82" s="88"/>
      <c r="I82" s="115"/>
      <c r="J82" s="54"/>
      <c r="K82" s="53">
        <f t="shared" si="26"/>
        <v>0</v>
      </c>
      <c r="L82" s="53">
        <f t="shared" si="27"/>
        <v>0</v>
      </c>
      <c r="M82" s="10"/>
      <c r="N82" s="101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ht="20.25" customHeight="1">
      <c r="A83" s="104"/>
      <c r="B83" s="105"/>
      <c r="C83" s="106"/>
      <c r="D83" s="94"/>
      <c r="E83" s="95"/>
      <c r="F83" s="96"/>
      <c r="G83" s="68"/>
      <c r="H83" s="96"/>
      <c r="I83" s="96"/>
      <c r="J83" s="95"/>
      <c r="K83" s="98"/>
      <c r="L83" s="98"/>
      <c r="M83" s="10"/>
      <c r="N83" s="101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ht="20.25" customHeight="1">
      <c r="A84" s="31"/>
      <c r="B84" s="32" t="s">
        <v>65</v>
      </c>
      <c r="C84" s="33"/>
      <c r="D84" s="34" t="s">
        <v>30</v>
      </c>
      <c r="E84" s="116" t="s">
        <v>66</v>
      </c>
      <c r="F84" s="36"/>
      <c r="G84" s="36"/>
      <c r="H84" s="36"/>
      <c r="I84" s="36"/>
      <c r="J84" s="77"/>
      <c r="K84" s="38" t="s">
        <v>18</v>
      </c>
      <c r="L84" s="39" t="s">
        <v>19</v>
      </c>
      <c r="M84" s="10"/>
      <c r="N84" s="101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ht="20.25" customHeight="1">
      <c r="A85" s="31"/>
      <c r="B85" s="41"/>
      <c r="C85" s="42"/>
      <c r="D85" s="43"/>
      <c r="E85" s="41"/>
      <c r="F85" s="42"/>
      <c r="G85" s="42"/>
      <c r="H85" s="42"/>
      <c r="I85" s="42"/>
      <c r="J85" s="82"/>
      <c r="K85" s="45">
        <f t="shared" ref="K85:L85" si="28">SUM(K86:K88)</f>
        <v>0</v>
      </c>
      <c r="L85" s="45">
        <f t="shared" si="28"/>
        <v>0</v>
      </c>
      <c r="M85" s="10"/>
      <c r="N85" s="101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ht="20.25" customHeight="1">
      <c r="A86" s="14"/>
      <c r="B86" s="62" t="s">
        <v>31</v>
      </c>
      <c r="C86" s="48" t="s">
        <v>67</v>
      </c>
      <c r="D86" s="117">
        <v>5.999566101892E12</v>
      </c>
      <c r="E86" s="51">
        <v>60.0</v>
      </c>
      <c r="F86" s="51" t="s">
        <v>42</v>
      </c>
      <c r="G86" s="52">
        <v>299.0</v>
      </c>
      <c r="H86" s="84"/>
      <c r="I86" s="52">
        <v>499.0</v>
      </c>
      <c r="J86" s="54"/>
      <c r="K86" s="53">
        <f t="shared" ref="K86:K88" si="29">J86*G86</f>
        <v>0</v>
      </c>
      <c r="L86" s="53">
        <f t="shared" ref="L86:L88" si="30">K86*1.18</f>
        <v>0</v>
      </c>
      <c r="M86" s="40">
        <v>45262.61346879629</v>
      </c>
      <c r="N86" s="101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ht="20.25" customHeight="1">
      <c r="A87" s="14"/>
      <c r="B87" s="62" t="s">
        <v>31</v>
      </c>
      <c r="C87" s="48" t="s">
        <v>68</v>
      </c>
      <c r="D87" s="117">
        <v>5.999566101908E12</v>
      </c>
      <c r="E87" s="51">
        <v>60.0</v>
      </c>
      <c r="F87" s="51" t="s">
        <v>42</v>
      </c>
      <c r="G87" s="52">
        <v>299.0</v>
      </c>
      <c r="H87" s="84"/>
      <c r="I87" s="52">
        <v>499.0</v>
      </c>
      <c r="J87" s="54"/>
      <c r="K87" s="53">
        <f t="shared" si="29"/>
        <v>0</v>
      </c>
      <c r="L87" s="53">
        <f t="shared" si="30"/>
        <v>0</v>
      </c>
      <c r="M87" s="40">
        <v>45262.61349646991</v>
      </c>
      <c r="N87" s="101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ht="20.25" customHeight="1">
      <c r="A88" s="14"/>
      <c r="B88" s="62" t="s">
        <v>31</v>
      </c>
      <c r="C88" s="48" t="s">
        <v>69</v>
      </c>
      <c r="D88" s="117">
        <v>5.999566101885E12</v>
      </c>
      <c r="E88" s="51">
        <v>60.0</v>
      </c>
      <c r="F88" s="51" t="s">
        <v>42</v>
      </c>
      <c r="G88" s="52">
        <v>299.0</v>
      </c>
      <c r="H88" s="84"/>
      <c r="I88" s="52">
        <v>499.0</v>
      </c>
      <c r="J88" s="54"/>
      <c r="K88" s="53">
        <f t="shared" si="29"/>
        <v>0</v>
      </c>
      <c r="L88" s="53">
        <f t="shared" si="30"/>
        <v>0</v>
      </c>
      <c r="M88" s="10"/>
      <c r="N88" s="14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ht="24.75" customHeight="1">
      <c r="A89" s="104"/>
      <c r="B89" s="108"/>
      <c r="C89" s="109"/>
      <c r="D89" s="118"/>
      <c r="E89" s="26"/>
      <c r="F89" s="27"/>
      <c r="G89" s="27"/>
      <c r="H89" s="27"/>
      <c r="I89" s="27"/>
      <c r="J89" s="26"/>
      <c r="K89" s="69"/>
      <c r="L89" s="69"/>
      <c r="M89" s="10"/>
      <c r="N89" s="101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ht="20.25" customHeight="1">
      <c r="A90" s="31"/>
      <c r="B90" s="32" t="s">
        <v>70</v>
      </c>
      <c r="C90" s="33"/>
      <c r="D90" s="34" t="s">
        <v>30</v>
      </c>
      <c r="E90" s="74"/>
      <c r="F90" s="74"/>
      <c r="G90" s="75"/>
      <c r="H90" s="76"/>
      <c r="I90" s="76"/>
      <c r="J90" s="77"/>
      <c r="K90" s="38" t="s">
        <v>18</v>
      </c>
      <c r="L90" s="39" t="s">
        <v>19</v>
      </c>
      <c r="M90" s="10"/>
      <c r="N90" s="101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ht="20.25" customHeight="1">
      <c r="A91" s="31"/>
      <c r="B91" s="41"/>
      <c r="C91" s="42"/>
      <c r="D91" s="43"/>
      <c r="E91" s="79"/>
      <c r="F91" s="79"/>
      <c r="G91" s="80"/>
      <c r="H91" s="81"/>
      <c r="I91" s="81"/>
      <c r="J91" s="82"/>
      <c r="K91" s="45">
        <f t="shared" ref="K91:L91" si="31">SUM(K92:K94)</f>
        <v>0</v>
      </c>
      <c r="L91" s="45">
        <f t="shared" si="31"/>
        <v>0</v>
      </c>
      <c r="M91" s="10"/>
      <c r="N91" s="101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</row>
    <row r="92" ht="20.25" customHeight="1">
      <c r="A92" s="14"/>
      <c r="B92" s="62" t="s">
        <v>31</v>
      </c>
      <c r="C92" s="48" t="s">
        <v>67</v>
      </c>
      <c r="D92" s="103">
        <v>5.999566100239E12</v>
      </c>
      <c r="E92" s="51">
        <v>300.0</v>
      </c>
      <c r="F92" s="51" t="s">
        <v>24</v>
      </c>
      <c r="G92" s="53">
        <v>1172.0</v>
      </c>
      <c r="H92" s="119">
        <v>12.0</v>
      </c>
      <c r="I92" s="53">
        <v>1999.0</v>
      </c>
      <c r="J92" s="54"/>
      <c r="K92" s="53">
        <f t="shared" ref="K92:K94" si="32">J92*G92</f>
        <v>0</v>
      </c>
      <c r="L92" s="53">
        <f t="shared" ref="L92:L94" si="33">K92*1.18</f>
        <v>0</v>
      </c>
      <c r="M92" s="40">
        <v>45262.609266921296</v>
      </c>
      <c r="N92" s="101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</row>
    <row r="93" ht="20.25" customHeight="1">
      <c r="A93" s="14"/>
      <c r="B93" s="62" t="s">
        <v>31</v>
      </c>
      <c r="C93" s="48" t="s">
        <v>68</v>
      </c>
      <c r="D93" s="103">
        <v>5.999566100437E12</v>
      </c>
      <c r="E93" s="51">
        <v>300.0</v>
      </c>
      <c r="F93" s="51" t="s">
        <v>24</v>
      </c>
      <c r="G93" s="53">
        <v>1172.0</v>
      </c>
      <c r="H93" s="119">
        <v>12.0</v>
      </c>
      <c r="I93" s="53">
        <v>1999.0</v>
      </c>
      <c r="J93" s="54"/>
      <c r="K93" s="53">
        <f t="shared" si="32"/>
        <v>0</v>
      </c>
      <c r="L93" s="53">
        <f t="shared" si="33"/>
        <v>0</v>
      </c>
      <c r="M93" s="40">
        <v>45316.47967615741</v>
      </c>
      <c r="N93" s="101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</row>
    <row r="94" ht="20.25" customHeight="1">
      <c r="A94" s="14"/>
      <c r="B94" s="62" t="s">
        <v>31</v>
      </c>
      <c r="C94" s="48" t="s">
        <v>69</v>
      </c>
      <c r="D94" s="85">
        <v>5.999566100444E12</v>
      </c>
      <c r="E94" s="51">
        <v>300.0</v>
      </c>
      <c r="F94" s="51" t="s">
        <v>24</v>
      </c>
      <c r="G94" s="53">
        <v>1172.0</v>
      </c>
      <c r="H94" s="119">
        <v>12.0</v>
      </c>
      <c r="I94" s="53">
        <v>1999.0</v>
      </c>
      <c r="J94" s="54"/>
      <c r="K94" s="53">
        <f t="shared" si="32"/>
        <v>0</v>
      </c>
      <c r="L94" s="53">
        <f t="shared" si="33"/>
        <v>0</v>
      </c>
      <c r="M94" s="10"/>
      <c r="N94" s="101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ht="24.75" customHeight="1">
      <c r="A95" s="104"/>
      <c r="B95" s="108"/>
      <c r="C95" s="109"/>
      <c r="D95" s="118"/>
      <c r="E95" s="26"/>
      <c r="F95" s="27"/>
      <c r="G95" s="27"/>
      <c r="H95" s="27"/>
      <c r="I95" s="27"/>
      <c r="J95" s="26"/>
      <c r="K95" s="69"/>
      <c r="L95" s="69"/>
      <c r="M95" s="10"/>
      <c r="N95" s="101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ht="20.25" customHeight="1">
      <c r="A96" s="31"/>
      <c r="B96" s="32" t="s">
        <v>71</v>
      </c>
      <c r="C96" s="33"/>
      <c r="D96" s="34" t="s">
        <v>30</v>
      </c>
      <c r="E96" s="113"/>
      <c r="F96" s="36"/>
      <c r="G96" s="36"/>
      <c r="H96" s="36"/>
      <c r="I96" s="36"/>
      <c r="J96" s="77"/>
      <c r="K96" s="38" t="s">
        <v>18</v>
      </c>
      <c r="L96" s="39" t="s">
        <v>19</v>
      </c>
      <c r="M96" s="10"/>
      <c r="N96" s="101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ht="20.25" customHeight="1">
      <c r="A97" s="31"/>
      <c r="B97" s="41"/>
      <c r="C97" s="42"/>
      <c r="D97" s="43"/>
      <c r="E97" s="41"/>
      <c r="F97" s="42"/>
      <c r="G97" s="42"/>
      <c r="H97" s="42"/>
      <c r="I97" s="42"/>
      <c r="J97" s="82"/>
      <c r="K97" s="21">
        <f t="shared" ref="K97:L97" si="34">SUM(K98:K100)</f>
        <v>0</v>
      </c>
      <c r="L97" s="45">
        <f t="shared" si="34"/>
        <v>0</v>
      </c>
      <c r="M97" s="10"/>
      <c r="N97" s="101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</row>
    <row r="98" ht="20.25" customHeight="1">
      <c r="A98" s="14"/>
      <c r="B98" s="62" t="s">
        <v>31</v>
      </c>
      <c r="C98" s="48" t="s">
        <v>67</v>
      </c>
      <c r="D98" s="85">
        <v>5.99956610196E12</v>
      </c>
      <c r="E98" s="51">
        <v>1000.0</v>
      </c>
      <c r="F98" s="99">
        <v>1.0</v>
      </c>
      <c r="G98" s="53">
        <v>3876.0</v>
      </c>
      <c r="H98" s="119"/>
      <c r="I98" s="53"/>
      <c r="J98" s="54"/>
      <c r="K98" s="53">
        <f t="shared" ref="K98:K100" si="35">J98*G98</f>
        <v>0</v>
      </c>
      <c r="L98" s="53">
        <f t="shared" ref="L98:L100" si="36">K98*1.18</f>
        <v>0</v>
      </c>
      <c r="M98" s="40">
        <v>45262.609608287035</v>
      </c>
      <c r="N98" s="101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ht="20.25" customHeight="1">
      <c r="A99" s="14"/>
      <c r="B99" s="62" t="s">
        <v>31</v>
      </c>
      <c r="C99" s="48" t="s">
        <v>68</v>
      </c>
      <c r="D99" s="85">
        <v>5.999566101977E12</v>
      </c>
      <c r="E99" s="51">
        <v>1000.0</v>
      </c>
      <c r="F99" s="99">
        <v>1.0</v>
      </c>
      <c r="G99" s="53">
        <v>3876.0</v>
      </c>
      <c r="H99" s="119"/>
      <c r="I99" s="53"/>
      <c r="J99" s="54"/>
      <c r="K99" s="53">
        <f t="shared" si="35"/>
        <v>0</v>
      </c>
      <c r="L99" s="53">
        <f t="shared" si="36"/>
        <v>0</v>
      </c>
      <c r="M99" s="40">
        <v>45316.47972782407</v>
      </c>
      <c r="N99" s="101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ht="20.25" customHeight="1">
      <c r="A100" s="14"/>
      <c r="B100" s="62" t="s">
        <v>31</v>
      </c>
      <c r="C100" s="48" t="s">
        <v>69</v>
      </c>
      <c r="D100" s="85">
        <v>5.999566101953E12</v>
      </c>
      <c r="E100" s="51">
        <v>1000.0</v>
      </c>
      <c r="F100" s="99">
        <v>1.0</v>
      </c>
      <c r="G100" s="53">
        <v>3876.0</v>
      </c>
      <c r="H100" s="119"/>
      <c r="I100" s="53"/>
      <c r="J100" s="54"/>
      <c r="K100" s="53">
        <f t="shared" si="35"/>
        <v>0</v>
      </c>
      <c r="L100" s="53">
        <f t="shared" si="36"/>
        <v>0</v>
      </c>
      <c r="M100" s="10"/>
      <c r="N100" s="101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ht="24.75" customHeight="1">
      <c r="A101" s="104"/>
      <c r="B101" s="105"/>
      <c r="C101" s="106"/>
      <c r="D101" s="120"/>
      <c r="E101" s="18"/>
      <c r="F101" s="19"/>
      <c r="G101" s="27"/>
      <c r="H101" s="19"/>
      <c r="I101" s="19"/>
      <c r="J101" s="18"/>
      <c r="K101" s="98"/>
      <c r="L101" s="98"/>
      <c r="M101" s="10"/>
      <c r="N101" s="101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ht="20.25" customHeight="1">
      <c r="A102" s="31"/>
      <c r="B102" s="32" t="s">
        <v>72</v>
      </c>
      <c r="C102" s="33"/>
      <c r="D102" s="34" t="s">
        <v>17</v>
      </c>
      <c r="E102" s="74"/>
      <c r="F102" s="74"/>
      <c r="G102" s="75"/>
      <c r="H102" s="76"/>
      <c r="I102" s="76"/>
      <c r="J102" s="77"/>
      <c r="K102" s="39" t="s">
        <v>18</v>
      </c>
      <c r="L102" s="39" t="s">
        <v>19</v>
      </c>
      <c r="M102" s="10"/>
      <c r="N102" s="101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ht="20.25" customHeight="1">
      <c r="A103" s="31"/>
      <c r="B103" s="41"/>
      <c r="C103" s="42"/>
      <c r="D103" s="43"/>
      <c r="E103" s="79"/>
      <c r="F103" s="79"/>
      <c r="G103" s="80"/>
      <c r="H103" s="81"/>
      <c r="I103" s="81"/>
      <c r="J103" s="82"/>
      <c r="K103" s="45">
        <f t="shared" ref="K103:L103" si="37">SUM(K104:K106)</f>
        <v>0</v>
      </c>
      <c r="L103" s="45">
        <f t="shared" si="37"/>
        <v>0</v>
      </c>
      <c r="M103" s="10"/>
      <c r="N103" s="27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</row>
    <row r="104" ht="20.25" customHeight="1">
      <c r="A104" s="121"/>
      <c r="B104" s="62" t="s">
        <v>31</v>
      </c>
      <c r="C104" s="122" t="s">
        <v>73</v>
      </c>
      <c r="D104" s="85">
        <v>5.99956610042E12</v>
      </c>
      <c r="E104" s="51">
        <v>750.0</v>
      </c>
      <c r="F104" s="51" t="s">
        <v>24</v>
      </c>
      <c r="G104" s="53">
        <v>680.0</v>
      </c>
      <c r="H104" s="102"/>
      <c r="I104" s="53"/>
      <c r="J104" s="54"/>
      <c r="K104" s="53">
        <f t="shared" ref="K104:K106" si="38">J104*G104</f>
        <v>0</v>
      </c>
      <c r="L104" s="53">
        <f t="shared" ref="L104:L106" si="39">K104*1.27</f>
        <v>0</v>
      </c>
      <c r="M104" s="10"/>
      <c r="N104" s="27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</row>
    <row r="105" ht="20.25" customHeight="1">
      <c r="A105" s="121"/>
      <c r="B105" s="62" t="s">
        <v>31</v>
      </c>
      <c r="C105" s="122" t="s">
        <v>74</v>
      </c>
      <c r="D105" s="85">
        <v>5.999566101069E12</v>
      </c>
      <c r="E105" s="51">
        <v>600.0</v>
      </c>
      <c r="F105" s="51" t="s">
        <v>24</v>
      </c>
      <c r="G105" s="53">
        <v>680.0</v>
      </c>
      <c r="H105" s="102"/>
      <c r="I105" s="53"/>
      <c r="J105" s="54"/>
      <c r="K105" s="53">
        <f t="shared" si="38"/>
        <v>0</v>
      </c>
      <c r="L105" s="53">
        <f t="shared" si="39"/>
        <v>0</v>
      </c>
      <c r="M105" s="10"/>
      <c r="N105" s="101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</row>
    <row r="106" ht="20.25" customHeight="1">
      <c r="A106" s="121"/>
      <c r="B106" s="62" t="s">
        <v>31</v>
      </c>
      <c r="C106" s="122" t="s">
        <v>75</v>
      </c>
      <c r="D106" s="85">
        <v>5.999566101526E12</v>
      </c>
      <c r="E106" s="51">
        <v>600.0</v>
      </c>
      <c r="F106" s="51" t="s">
        <v>24</v>
      </c>
      <c r="G106" s="53">
        <v>680.0</v>
      </c>
      <c r="H106" s="102"/>
      <c r="I106" s="53"/>
      <c r="J106" s="54"/>
      <c r="K106" s="53">
        <f t="shared" si="38"/>
        <v>0</v>
      </c>
      <c r="L106" s="53">
        <f t="shared" si="39"/>
        <v>0</v>
      </c>
      <c r="M106" s="10"/>
      <c r="N106" s="101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</row>
    <row r="107" ht="25.5" customHeight="1">
      <c r="A107" s="123"/>
      <c r="B107" s="124"/>
      <c r="C107" s="125"/>
      <c r="D107" s="94"/>
      <c r="E107" s="95"/>
      <c r="F107" s="96"/>
      <c r="G107" s="96"/>
      <c r="H107" s="96"/>
      <c r="I107" s="96"/>
      <c r="J107" s="95"/>
      <c r="K107" s="98"/>
      <c r="L107" s="98"/>
      <c r="M107" s="10"/>
      <c r="N107" s="14"/>
      <c r="O107" s="78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</row>
    <row r="108" ht="20.25" customHeight="1">
      <c r="A108" s="31"/>
      <c r="B108" s="32" t="s">
        <v>76</v>
      </c>
      <c r="C108" s="33"/>
      <c r="D108" s="34" t="s">
        <v>17</v>
      </c>
      <c r="E108" s="74"/>
      <c r="F108" s="74"/>
      <c r="G108" s="75"/>
      <c r="H108" s="76"/>
      <c r="I108" s="76"/>
      <c r="J108" s="77"/>
      <c r="K108" s="38" t="s">
        <v>18</v>
      </c>
      <c r="L108" s="39" t="s">
        <v>19</v>
      </c>
      <c r="M108" s="40">
        <v>44845.65932774305</v>
      </c>
      <c r="N108" s="27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</row>
    <row r="109" ht="20.25" customHeight="1">
      <c r="A109" s="31"/>
      <c r="B109" s="41"/>
      <c r="C109" s="42"/>
      <c r="D109" s="43"/>
      <c r="E109" s="79"/>
      <c r="F109" s="79"/>
      <c r="G109" s="80"/>
      <c r="H109" s="81"/>
      <c r="I109" s="81"/>
      <c r="J109" s="82"/>
      <c r="K109" s="45">
        <f t="shared" ref="K109:L109" si="40">SUM(K110:K112)</f>
        <v>0</v>
      </c>
      <c r="L109" s="45">
        <f t="shared" si="40"/>
        <v>0</v>
      </c>
      <c r="M109" s="40">
        <v>44845.659351689814</v>
      </c>
      <c r="N109" s="27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ht="20.25" customHeight="1">
      <c r="A110" s="121"/>
      <c r="B110" s="62" t="s">
        <v>31</v>
      </c>
      <c r="C110" s="122" t="s">
        <v>73</v>
      </c>
      <c r="D110" s="85">
        <v>5.999566101649E12</v>
      </c>
      <c r="E110" s="51">
        <v>25000.0</v>
      </c>
      <c r="F110" s="51" t="s">
        <v>24</v>
      </c>
      <c r="G110" s="53">
        <v>18600.0</v>
      </c>
      <c r="H110" s="102"/>
      <c r="I110" s="53"/>
      <c r="J110" s="54"/>
      <c r="K110" s="53">
        <f t="shared" ref="K110:K112" si="41">J110*G110</f>
        <v>0</v>
      </c>
      <c r="L110" s="53">
        <f t="shared" ref="L110:L112" si="42">K110*1.27</f>
        <v>0</v>
      </c>
      <c r="M110" s="40">
        <v>45531.64510184027</v>
      </c>
      <c r="N110" s="27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</row>
    <row r="111" ht="20.25" customHeight="1">
      <c r="A111" s="121"/>
      <c r="B111" s="62" t="s">
        <v>31</v>
      </c>
      <c r="C111" s="122" t="s">
        <v>74</v>
      </c>
      <c r="D111" s="85">
        <v>5.999566101656E12</v>
      </c>
      <c r="E111" s="51">
        <v>25000.0</v>
      </c>
      <c r="F111" s="51" t="s">
        <v>24</v>
      </c>
      <c r="G111" s="53">
        <v>14800.0</v>
      </c>
      <c r="H111" s="102"/>
      <c r="I111" s="53"/>
      <c r="J111" s="54"/>
      <c r="K111" s="53">
        <f t="shared" si="41"/>
        <v>0</v>
      </c>
      <c r="L111" s="53">
        <f t="shared" si="42"/>
        <v>0</v>
      </c>
      <c r="M111" s="40">
        <v>45531.645365868055</v>
      </c>
      <c r="N111" s="101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</row>
    <row r="112" ht="20.25" customHeight="1">
      <c r="A112" s="121"/>
      <c r="B112" s="62" t="s">
        <v>31</v>
      </c>
      <c r="C112" s="122" t="s">
        <v>75</v>
      </c>
      <c r="D112" s="85">
        <v>5.999566101663E12</v>
      </c>
      <c r="E112" s="51">
        <v>25000.0</v>
      </c>
      <c r="F112" s="51" t="s">
        <v>24</v>
      </c>
      <c r="G112" s="53">
        <v>18600.0</v>
      </c>
      <c r="H112" s="102"/>
      <c r="I112" s="53"/>
      <c r="J112" s="54"/>
      <c r="K112" s="53">
        <f t="shared" si="41"/>
        <v>0</v>
      </c>
      <c r="L112" s="53">
        <f t="shared" si="42"/>
        <v>0</v>
      </c>
      <c r="M112" s="40">
        <v>45531.64541215278</v>
      </c>
      <c r="N112" s="14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ht="24.0" customHeight="1">
      <c r="A113" s="123"/>
      <c r="B113" s="124"/>
      <c r="C113" s="125"/>
      <c r="D113" s="94"/>
      <c r="E113" s="95"/>
      <c r="F113" s="96"/>
      <c r="G113" s="96"/>
      <c r="H113" s="96"/>
      <c r="I113" s="96"/>
      <c r="J113" s="95"/>
      <c r="K113" s="98"/>
      <c r="L113" s="98"/>
      <c r="M113" s="10"/>
      <c r="N113" s="101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ht="20.25" customHeight="1">
      <c r="A114" s="31"/>
      <c r="B114" s="32" t="s">
        <v>77</v>
      </c>
      <c r="C114" s="36"/>
      <c r="D114" s="34" t="s">
        <v>17</v>
      </c>
      <c r="E114" s="74"/>
      <c r="F114" s="74"/>
      <c r="G114" s="75"/>
      <c r="H114" s="76"/>
      <c r="I114" s="76"/>
      <c r="J114" s="77"/>
      <c r="K114" s="38" t="s">
        <v>18</v>
      </c>
      <c r="L114" s="39" t="s">
        <v>19</v>
      </c>
      <c r="M114" s="10"/>
      <c r="N114" s="101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</row>
    <row r="115" ht="20.25" customHeight="1">
      <c r="A115" s="31"/>
      <c r="B115" s="41"/>
      <c r="C115" s="42"/>
      <c r="D115" s="43"/>
      <c r="E115" s="79"/>
      <c r="F115" s="79"/>
      <c r="G115" s="80"/>
      <c r="H115" s="81"/>
      <c r="I115" s="81"/>
      <c r="J115" s="82"/>
      <c r="K115" s="45">
        <f t="shared" ref="K115:L115" si="43">SUM(K116:K127)</f>
        <v>0</v>
      </c>
      <c r="L115" s="45">
        <f t="shared" si="43"/>
        <v>0</v>
      </c>
      <c r="M115" s="10"/>
      <c r="N115" s="101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</row>
    <row r="116" ht="20.25" customHeight="1">
      <c r="A116" s="121"/>
      <c r="B116" s="62" t="s">
        <v>31</v>
      </c>
      <c r="C116" s="122" t="s">
        <v>78</v>
      </c>
      <c r="D116" s="85">
        <v>5.999566101052E12</v>
      </c>
      <c r="E116" s="51">
        <v>40.0</v>
      </c>
      <c r="F116" s="51" t="s">
        <v>24</v>
      </c>
      <c r="G116" s="53">
        <v>1020.0</v>
      </c>
      <c r="H116" s="102"/>
      <c r="I116" s="53"/>
      <c r="J116" s="54"/>
      <c r="K116" s="53">
        <f t="shared" ref="K116:K127" si="44">J116*G116</f>
        <v>0</v>
      </c>
      <c r="L116" s="53">
        <f t="shared" ref="L116:L127" si="45">K116*1.27</f>
        <v>0</v>
      </c>
      <c r="M116" s="10"/>
      <c r="N116" s="101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</row>
    <row r="117" ht="20.25" customHeight="1">
      <c r="A117" s="121"/>
      <c r="B117" s="62" t="s">
        <v>31</v>
      </c>
      <c r="C117" s="122" t="s">
        <v>79</v>
      </c>
      <c r="D117" s="85">
        <v>5.99956610154E12</v>
      </c>
      <c r="E117" s="51">
        <v>70.0</v>
      </c>
      <c r="F117" s="51" t="s">
        <v>24</v>
      </c>
      <c r="G117" s="53">
        <v>1705.4</v>
      </c>
      <c r="H117" s="102"/>
      <c r="I117" s="53"/>
      <c r="J117" s="54"/>
      <c r="K117" s="53">
        <f t="shared" si="44"/>
        <v>0</v>
      </c>
      <c r="L117" s="53">
        <f t="shared" si="45"/>
        <v>0</v>
      </c>
      <c r="M117" s="10"/>
      <c r="N117" s="101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</row>
    <row r="118" ht="20.25" customHeight="1">
      <c r="A118" s="121"/>
      <c r="B118" s="62" t="s">
        <v>31</v>
      </c>
      <c r="C118" s="122" t="s">
        <v>80</v>
      </c>
      <c r="D118" s="85">
        <v>5.999566100727E12</v>
      </c>
      <c r="E118" s="51">
        <v>40.0</v>
      </c>
      <c r="F118" s="51" t="s">
        <v>24</v>
      </c>
      <c r="G118" s="53">
        <v>1540.0</v>
      </c>
      <c r="H118" s="102"/>
      <c r="I118" s="53"/>
      <c r="J118" s="54"/>
      <c r="K118" s="53">
        <f t="shared" si="44"/>
        <v>0</v>
      </c>
      <c r="L118" s="53">
        <f t="shared" si="45"/>
        <v>0</v>
      </c>
      <c r="M118" s="10"/>
      <c r="N118" s="14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</row>
    <row r="119" ht="20.25" customHeight="1">
      <c r="A119" s="121"/>
      <c r="B119" s="62" t="s">
        <v>31</v>
      </c>
      <c r="C119" s="122" t="s">
        <v>81</v>
      </c>
      <c r="D119" s="85">
        <v>5.999566101533E12</v>
      </c>
      <c r="E119" s="51">
        <v>70.0</v>
      </c>
      <c r="F119" s="51" t="s">
        <v>24</v>
      </c>
      <c r="G119" s="53">
        <v>2100.0</v>
      </c>
      <c r="H119" s="102"/>
      <c r="I119" s="53"/>
      <c r="J119" s="54"/>
      <c r="K119" s="53">
        <f t="shared" si="44"/>
        <v>0</v>
      </c>
      <c r="L119" s="53">
        <f t="shared" si="45"/>
        <v>0</v>
      </c>
      <c r="M119" s="40">
        <v>45015.84894490741</v>
      </c>
      <c r="N119" s="101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</row>
    <row r="120" ht="20.25" customHeight="1">
      <c r="A120" s="121"/>
      <c r="B120" s="62" t="s">
        <v>31</v>
      </c>
      <c r="C120" s="122" t="s">
        <v>82</v>
      </c>
      <c r="D120" s="85">
        <v>5.999566101564E12</v>
      </c>
      <c r="E120" s="51">
        <v>70.0</v>
      </c>
      <c r="F120" s="51" t="s">
        <v>24</v>
      </c>
      <c r="G120" s="53">
        <v>1800.0</v>
      </c>
      <c r="H120" s="102"/>
      <c r="I120" s="53"/>
      <c r="J120" s="54"/>
      <c r="K120" s="53">
        <f t="shared" si="44"/>
        <v>0</v>
      </c>
      <c r="L120" s="53">
        <f t="shared" si="45"/>
        <v>0</v>
      </c>
      <c r="M120" s="40">
        <v>45015.85227905093</v>
      </c>
      <c r="N120" s="107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</row>
    <row r="121" ht="20.25" customHeight="1">
      <c r="A121" s="121"/>
      <c r="B121" s="62" t="s">
        <v>31</v>
      </c>
      <c r="C121" s="122" t="s">
        <v>83</v>
      </c>
      <c r="D121" s="85">
        <v>5.99956610068E12</v>
      </c>
      <c r="E121" s="51">
        <v>300.0</v>
      </c>
      <c r="F121" s="51" t="s">
        <v>24</v>
      </c>
      <c r="G121" s="53">
        <v>1090.0</v>
      </c>
      <c r="H121" s="102"/>
      <c r="I121" s="53"/>
      <c r="J121" s="54"/>
      <c r="K121" s="53">
        <f t="shared" si="44"/>
        <v>0</v>
      </c>
      <c r="L121" s="53">
        <f t="shared" si="45"/>
        <v>0</v>
      </c>
      <c r="M121" s="40">
        <v>45012.939810219905</v>
      </c>
      <c r="N121" s="27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</row>
    <row r="122" ht="20.25" customHeight="1">
      <c r="A122" s="121"/>
      <c r="B122" s="62" t="s">
        <v>31</v>
      </c>
      <c r="C122" s="122" t="s">
        <v>84</v>
      </c>
      <c r="D122" s="85">
        <v>5.999566100703E12</v>
      </c>
      <c r="E122" s="51">
        <v>260.0</v>
      </c>
      <c r="F122" s="51" t="s">
        <v>24</v>
      </c>
      <c r="G122" s="53">
        <v>1100.0</v>
      </c>
      <c r="H122" s="102"/>
      <c r="I122" s="53"/>
      <c r="J122" s="54"/>
      <c r="K122" s="53">
        <f t="shared" si="44"/>
        <v>0</v>
      </c>
      <c r="L122" s="53">
        <f t="shared" si="45"/>
        <v>0</v>
      </c>
      <c r="M122" s="40">
        <v>45012.93976868056</v>
      </c>
      <c r="N122" s="27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</row>
    <row r="123" ht="20.25" customHeight="1">
      <c r="A123" s="121"/>
      <c r="B123" s="62" t="s">
        <v>31</v>
      </c>
      <c r="C123" s="122" t="s">
        <v>85</v>
      </c>
      <c r="D123" s="85">
        <v>5.999566100697E12</v>
      </c>
      <c r="E123" s="51">
        <v>250.0</v>
      </c>
      <c r="F123" s="51" t="s">
        <v>24</v>
      </c>
      <c r="G123" s="53">
        <v>1176.0</v>
      </c>
      <c r="H123" s="102"/>
      <c r="I123" s="53"/>
      <c r="J123" s="54"/>
      <c r="K123" s="53">
        <f t="shared" si="44"/>
        <v>0</v>
      </c>
      <c r="L123" s="53">
        <f t="shared" si="45"/>
        <v>0</v>
      </c>
      <c r="M123" s="10"/>
      <c r="N123" s="27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</row>
    <row r="124" ht="20.25" customHeight="1">
      <c r="A124" s="121"/>
      <c r="B124" s="62" t="s">
        <v>31</v>
      </c>
      <c r="C124" s="122" t="s">
        <v>86</v>
      </c>
      <c r="D124" s="85">
        <v>5.99956610071E12</v>
      </c>
      <c r="E124" s="51">
        <v>250.0</v>
      </c>
      <c r="F124" s="51" t="s">
        <v>24</v>
      </c>
      <c r="G124" s="53">
        <v>766.0</v>
      </c>
      <c r="H124" s="102"/>
      <c r="I124" s="53"/>
      <c r="J124" s="54"/>
      <c r="K124" s="53">
        <f t="shared" si="44"/>
        <v>0</v>
      </c>
      <c r="L124" s="53">
        <f t="shared" si="45"/>
        <v>0</v>
      </c>
      <c r="M124" s="10"/>
      <c r="N124" s="27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</row>
    <row r="125" ht="20.25" customHeight="1">
      <c r="A125" s="121"/>
      <c r="B125" s="62" t="s">
        <v>31</v>
      </c>
      <c r="C125" s="122" t="s">
        <v>87</v>
      </c>
      <c r="D125" s="85">
        <v>5.999566100659E12</v>
      </c>
      <c r="E125" s="51">
        <v>250.0</v>
      </c>
      <c r="F125" s="51" t="s">
        <v>24</v>
      </c>
      <c r="G125" s="53">
        <v>1117.0</v>
      </c>
      <c r="H125" s="102"/>
      <c r="I125" s="53"/>
      <c r="J125" s="54"/>
      <c r="K125" s="53">
        <f t="shared" si="44"/>
        <v>0</v>
      </c>
      <c r="L125" s="53">
        <f t="shared" si="45"/>
        <v>0</v>
      </c>
      <c r="M125" s="10"/>
      <c r="N125" s="27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</row>
    <row r="126" ht="20.25" customHeight="1">
      <c r="A126" s="121"/>
      <c r="B126" s="62" t="s">
        <v>31</v>
      </c>
      <c r="C126" s="122" t="s">
        <v>88</v>
      </c>
      <c r="D126" s="85">
        <v>5.999566100673E12</v>
      </c>
      <c r="E126" s="51">
        <v>250.0</v>
      </c>
      <c r="F126" s="51" t="s">
        <v>24</v>
      </c>
      <c r="G126" s="53">
        <v>600.0</v>
      </c>
      <c r="H126" s="102"/>
      <c r="I126" s="53"/>
      <c r="J126" s="54"/>
      <c r="K126" s="53">
        <f t="shared" si="44"/>
        <v>0</v>
      </c>
      <c r="L126" s="53">
        <f t="shared" si="45"/>
        <v>0</v>
      </c>
      <c r="M126" s="10"/>
      <c r="N126" s="27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</row>
    <row r="127" ht="20.25" customHeight="1">
      <c r="A127" s="121"/>
      <c r="B127" s="62" t="s">
        <v>31</v>
      </c>
      <c r="C127" s="122" t="s">
        <v>89</v>
      </c>
      <c r="D127" s="85">
        <v>5.999566100666E12</v>
      </c>
      <c r="E127" s="51">
        <v>200.0</v>
      </c>
      <c r="F127" s="51" t="s">
        <v>24</v>
      </c>
      <c r="G127" s="53">
        <v>1290.0</v>
      </c>
      <c r="H127" s="102"/>
      <c r="I127" s="53"/>
      <c r="J127" s="54"/>
      <c r="K127" s="53">
        <f t="shared" si="44"/>
        <v>0</v>
      </c>
      <c r="L127" s="53">
        <f t="shared" si="45"/>
        <v>0</v>
      </c>
      <c r="M127" s="10"/>
      <c r="N127" s="27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</row>
    <row r="128" ht="20.25" customHeight="1">
      <c r="A128" s="101"/>
      <c r="B128" s="126"/>
      <c r="C128" s="101"/>
      <c r="D128" s="118"/>
      <c r="E128" s="26"/>
      <c r="F128" s="27"/>
      <c r="G128" s="27"/>
      <c r="H128" s="101"/>
      <c r="I128" s="101"/>
      <c r="J128" s="26"/>
      <c r="K128" s="127"/>
      <c r="L128" s="127"/>
      <c r="M128" s="10"/>
      <c r="N128" s="27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</row>
    <row r="129" ht="20.25" customHeight="1">
      <c r="A129" s="31"/>
      <c r="B129" s="32" t="s">
        <v>90</v>
      </c>
      <c r="C129" s="36"/>
      <c r="D129" s="34" t="s">
        <v>17</v>
      </c>
      <c r="E129" s="74"/>
      <c r="F129" s="74"/>
      <c r="G129" s="75"/>
      <c r="H129" s="76"/>
      <c r="I129" s="76"/>
      <c r="J129" s="77"/>
      <c r="K129" s="39" t="s">
        <v>18</v>
      </c>
      <c r="L129" s="39" t="s">
        <v>19</v>
      </c>
      <c r="M129" s="10"/>
      <c r="N129" s="27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</row>
    <row r="130" ht="20.25" customHeight="1">
      <c r="A130" s="31"/>
      <c r="B130" s="41"/>
      <c r="C130" s="42"/>
      <c r="D130" s="43"/>
      <c r="E130" s="79"/>
      <c r="F130" s="79"/>
      <c r="G130" s="80"/>
      <c r="H130" s="81"/>
      <c r="I130" s="81"/>
      <c r="J130" s="82"/>
      <c r="K130" s="45">
        <f t="shared" ref="K130:L130" si="46">SUM(K131:K145)</f>
        <v>0</v>
      </c>
      <c r="L130" s="45">
        <f t="shared" si="46"/>
        <v>0</v>
      </c>
      <c r="M130" s="40">
        <v>44796.71907951389</v>
      </c>
      <c r="N130" s="27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</row>
    <row r="131" ht="20.25" customHeight="1">
      <c r="A131" s="14"/>
      <c r="B131" s="62" t="s">
        <v>31</v>
      </c>
      <c r="C131" s="48" t="s">
        <v>78</v>
      </c>
      <c r="D131" s="85">
        <v>5.99956610167E12</v>
      </c>
      <c r="E131" s="51">
        <v>1000.0</v>
      </c>
      <c r="F131" s="99">
        <v>1.0</v>
      </c>
      <c r="G131" s="128">
        <v>22000.0</v>
      </c>
      <c r="H131" s="102"/>
      <c r="I131" s="53"/>
      <c r="J131" s="54"/>
      <c r="K131" s="53">
        <f t="shared" ref="K131:K145" si="47">J131*G131</f>
        <v>0</v>
      </c>
      <c r="L131" s="53">
        <f t="shared" ref="L131:L145" si="48">K131*1.27</f>
        <v>0</v>
      </c>
      <c r="M131" s="40">
        <v>44796.71910248842</v>
      </c>
      <c r="N131" s="27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</row>
    <row r="132" ht="20.25" customHeight="1">
      <c r="A132" s="14"/>
      <c r="B132" s="62" t="s">
        <v>31</v>
      </c>
      <c r="C132" s="48" t="s">
        <v>79</v>
      </c>
      <c r="D132" s="85">
        <v>5.999566101687E12</v>
      </c>
      <c r="E132" s="51">
        <v>1000.0</v>
      </c>
      <c r="F132" s="99">
        <v>1.0</v>
      </c>
      <c r="G132" s="128">
        <v>20940.0</v>
      </c>
      <c r="H132" s="102"/>
      <c r="I132" s="53"/>
      <c r="J132" s="54"/>
      <c r="K132" s="53">
        <f t="shared" si="47"/>
        <v>0</v>
      </c>
      <c r="L132" s="53">
        <f t="shared" si="48"/>
        <v>0</v>
      </c>
      <c r="M132" s="10"/>
      <c r="N132" s="101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</row>
    <row r="133" ht="20.25" customHeight="1">
      <c r="A133" s="14"/>
      <c r="B133" s="62" t="s">
        <v>31</v>
      </c>
      <c r="C133" s="48" t="s">
        <v>80</v>
      </c>
      <c r="D133" s="85">
        <v>5.999566101694E12</v>
      </c>
      <c r="E133" s="51">
        <v>1000.0</v>
      </c>
      <c r="F133" s="99">
        <v>1.0</v>
      </c>
      <c r="G133" s="53">
        <v>33100.0</v>
      </c>
      <c r="H133" s="102"/>
      <c r="I133" s="53"/>
      <c r="J133" s="54"/>
      <c r="K133" s="53">
        <f t="shared" si="47"/>
        <v>0</v>
      </c>
      <c r="L133" s="53">
        <f t="shared" si="48"/>
        <v>0</v>
      </c>
      <c r="M133" s="10"/>
      <c r="N133" s="101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</row>
    <row r="134" ht="20.25" customHeight="1">
      <c r="A134" s="14"/>
      <c r="B134" s="62" t="s">
        <v>31</v>
      </c>
      <c r="C134" s="48" t="s">
        <v>81</v>
      </c>
      <c r="D134" s="85">
        <v>5.9995661017E12</v>
      </c>
      <c r="E134" s="51">
        <v>1000.0</v>
      </c>
      <c r="F134" s="99">
        <v>1.0</v>
      </c>
      <c r="G134" s="53">
        <v>30000.0</v>
      </c>
      <c r="H134" s="102"/>
      <c r="I134" s="53"/>
      <c r="J134" s="54"/>
      <c r="K134" s="53">
        <f t="shared" si="47"/>
        <v>0</v>
      </c>
      <c r="L134" s="53">
        <f t="shared" si="48"/>
        <v>0</v>
      </c>
      <c r="M134" s="40">
        <v>45012.94300238426</v>
      </c>
      <c r="N134" s="101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</row>
    <row r="135" ht="20.25" customHeight="1">
      <c r="A135" s="14"/>
      <c r="B135" s="62" t="s">
        <v>31</v>
      </c>
      <c r="C135" s="48" t="s">
        <v>82</v>
      </c>
      <c r="D135" s="85">
        <v>5.999566101717E12</v>
      </c>
      <c r="E135" s="51">
        <v>1000.0</v>
      </c>
      <c r="F135" s="99">
        <v>1.0</v>
      </c>
      <c r="G135" s="53">
        <v>23252.0</v>
      </c>
      <c r="H135" s="102"/>
      <c r="I135" s="53"/>
      <c r="J135" s="54"/>
      <c r="K135" s="53">
        <f t="shared" si="47"/>
        <v>0</v>
      </c>
      <c r="L135" s="53">
        <f t="shared" si="48"/>
        <v>0</v>
      </c>
      <c r="M135" s="40">
        <v>45015.8623187037</v>
      </c>
      <c r="N135" s="101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</row>
    <row r="136" ht="20.25" customHeight="1">
      <c r="A136" s="14"/>
      <c r="B136" s="62" t="s">
        <v>31</v>
      </c>
      <c r="C136" s="48" t="s">
        <v>83</v>
      </c>
      <c r="D136" s="85">
        <v>5.999566101724E12</v>
      </c>
      <c r="E136" s="51">
        <v>1000.0</v>
      </c>
      <c r="F136" s="99">
        <v>1.0</v>
      </c>
      <c r="G136" s="53">
        <v>3070.0</v>
      </c>
      <c r="H136" s="102"/>
      <c r="I136" s="53"/>
      <c r="J136" s="54"/>
      <c r="K136" s="53">
        <f t="shared" si="47"/>
        <v>0</v>
      </c>
      <c r="L136" s="53">
        <f t="shared" si="48"/>
        <v>0</v>
      </c>
      <c r="M136" s="40">
        <v>45012.943609131944</v>
      </c>
      <c r="N136" s="101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</row>
    <row r="137" ht="20.25" customHeight="1">
      <c r="A137" s="14"/>
      <c r="B137" s="62" t="s">
        <v>31</v>
      </c>
      <c r="C137" s="48" t="s">
        <v>84</v>
      </c>
      <c r="D137" s="85">
        <v>5.999566101731E12</v>
      </c>
      <c r="E137" s="51">
        <v>1000.0</v>
      </c>
      <c r="F137" s="99">
        <v>1.0</v>
      </c>
      <c r="G137" s="53">
        <v>3790.0</v>
      </c>
      <c r="H137" s="102"/>
      <c r="I137" s="53"/>
      <c r="J137" s="54"/>
      <c r="K137" s="53">
        <f t="shared" si="47"/>
        <v>0</v>
      </c>
      <c r="L137" s="53">
        <f t="shared" si="48"/>
        <v>0</v>
      </c>
      <c r="M137" s="10"/>
      <c r="N137" s="101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</row>
    <row r="138" ht="20.25" customHeight="1">
      <c r="A138" s="14"/>
      <c r="B138" s="62" t="s">
        <v>31</v>
      </c>
      <c r="C138" s="48" t="s">
        <v>91</v>
      </c>
      <c r="D138" s="85">
        <v>5.999566101748E12</v>
      </c>
      <c r="E138" s="51">
        <v>1000.0</v>
      </c>
      <c r="F138" s="99">
        <v>1.0</v>
      </c>
      <c r="G138" s="53">
        <v>3400.0</v>
      </c>
      <c r="H138" s="102"/>
      <c r="I138" s="53"/>
      <c r="J138" s="54"/>
      <c r="K138" s="53">
        <f t="shared" si="47"/>
        <v>0</v>
      </c>
      <c r="L138" s="53">
        <f t="shared" si="48"/>
        <v>0</v>
      </c>
      <c r="M138" s="40">
        <v>45015.86539068287</v>
      </c>
      <c r="N138" s="101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</row>
    <row r="139" ht="20.25" customHeight="1">
      <c r="A139" s="14"/>
      <c r="B139" s="62" t="s">
        <v>31</v>
      </c>
      <c r="C139" s="48" t="s">
        <v>86</v>
      </c>
      <c r="D139" s="85">
        <v>5.999566101755E12</v>
      </c>
      <c r="E139" s="51">
        <v>1000.0</v>
      </c>
      <c r="F139" s="99">
        <v>1.0</v>
      </c>
      <c r="G139" s="53">
        <v>2300.0</v>
      </c>
      <c r="H139" s="102"/>
      <c r="I139" s="53"/>
      <c r="J139" s="54"/>
      <c r="K139" s="53">
        <f t="shared" si="47"/>
        <v>0</v>
      </c>
      <c r="L139" s="53">
        <f t="shared" si="48"/>
        <v>0</v>
      </c>
      <c r="M139" s="10"/>
      <c r="N139" s="101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</row>
    <row r="140" ht="20.25" customHeight="1">
      <c r="A140" s="14"/>
      <c r="B140" s="62" t="s">
        <v>31</v>
      </c>
      <c r="C140" s="48" t="s">
        <v>87</v>
      </c>
      <c r="D140" s="85">
        <v>5.999566101762E12</v>
      </c>
      <c r="E140" s="51">
        <v>1000.0</v>
      </c>
      <c r="F140" s="99">
        <v>1.0</v>
      </c>
      <c r="G140" s="53">
        <v>3650.0</v>
      </c>
      <c r="H140" s="102"/>
      <c r="I140" s="53"/>
      <c r="J140" s="54"/>
      <c r="K140" s="53">
        <f t="shared" si="47"/>
        <v>0</v>
      </c>
      <c r="L140" s="53">
        <f t="shared" si="48"/>
        <v>0</v>
      </c>
      <c r="M140" s="10"/>
      <c r="N140" s="101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</row>
    <row r="141" ht="20.25" customHeight="1">
      <c r="A141" s="14"/>
      <c r="B141" s="62" t="s">
        <v>31</v>
      </c>
      <c r="C141" s="48" t="s">
        <v>88</v>
      </c>
      <c r="D141" s="85">
        <v>5.999566101809E12</v>
      </c>
      <c r="E141" s="51">
        <v>1000.0</v>
      </c>
      <c r="F141" s="99">
        <v>1.0</v>
      </c>
      <c r="G141" s="53">
        <v>1500.0</v>
      </c>
      <c r="H141" s="102"/>
      <c r="I141" s="53"/>
      <c r="J141" s="54"/>
      <c r="K141" s="53">
        <f t="shared" si="47"/>
        <v>0</v>
      </c>
      <c r="L141" s="53">
        <f t="shared" si="48"/>
        <v>0</v>
      </c>
      <c r="M141" s="40">
        <v>44845.68906207176</v>
      </c>
      <c r="N141" s="101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</row>
    <row r="142" ht="20.25" customHeight="1">
      <c r="A142" s="14"/>
      <c r="B142" s="62" t="s">
        <v>31</v>
      </c>
      <c r="C142" s="48" t="s">
        <v>89</v>
      </c>
      <c r="D142" s="85">
        <v>5.999566101779E12</v>
      </c>
      <c r="E142" s="51">
        <v>1000.0</v>
      </c>
      <c r="F142" s="99">
        <v>1.0</v>
      </c>
      <c r="G142" s="53">
        <v>5750.0</v>
      </c>
      <c r="H142" s="102"/>
      <c r="I142" s="53"/>
      <c r="J142" s="54"/>
      <c r="K142" s="53">
        <f t="shared" si="47"/>
        <v>0</v>
      </c>
      <c r="L142" s="53">
        <f t="shared" si="48"/>
        <v>0</v>
      </c>
      <c r="M142" s="10"/>
      <c r="N142" s="101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</row>
    <row r="143" ht="20.25" customHeight="1">
      <c r="A143" s="121"/>
      <c r="B143" s="62" t="s">
        <v>31</v>
      </c>
      <c r="C143" s="122" t="s">
        <v>92</v>
      </c>
      <c r="D143" s="85">
        <v>5.999566101786E12</v>
      </c>
      <c r="E143" s="51">
        <v>1000.0</v>
      </c>
      <c r="F143" s="99">
        <v>1.0</v>
      </c>
      <c r="G143" s="53">
        <v>1350.0</v>
      </c>
      <c r="H143" s="102"/>
      <c r="I143" s="53"/>
      <c r="J143" s="54"/>
      <c r="K143" s="53">
        <f t="shared" si="47"/>
        <v>0</v>
      </c>
      <c r="L143" s="53">
        <f t="shared" si="48"/>
        <v>0</v>
      </c>
      <c r="M143" s="10"/>
      <c r="N143" s="101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</row>
    <row r="144" ht="20.25" customHeight="1">
      <c r="A144" s="121"/>
      <c r="B144" s="62" t="s">
        <v>31</v>
      </c>
      <c r="C144" s="122" t="s">
        <v>93</v>
      </c>
      <c r="D144" s="85">
        <v>5.999566101793E12</v>
      </c>
      <c r="E144" s="51">
        <v>1000.0</v>
      </c>
      <c r="F144" s="99">
        <v>1.0</v>
      </c>
      <c r="G144" s="53">
        <v>3600.0</v>
      </c>
      <c r="H144" s="102"/>
      <c r="I144" s="53"/>
      <c r="J144" s="54"/>
      <c r="K144" s="53">
        <f t="shared" si="47"/>
        <v>0</v>
      </c>
      <c r="L144" s="53">
        <f t="shared" si="48"/>
        <v>0</v>
      </c>
      <c r="M144" s="10"/>
      <c r="N144" s="101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</row>
    <row r="145" ht="20.25" customHeight="1">
      <c r="A145" s="121"/>
      <c r="B145" s="62" t="s">
        <v>31</v>
      </c>
      <c r="C145" s="122" t="s">
        <v>94</v>
      </c>
      <c r="D145" s="85">
        <v>5.999566101816E12</v>
      </c>
      <c r="E145" s="51">
        <v>1000.0</v>
      </c>
      <c r="F145" s="99">
        <v>1.0</v>
      </c>
      <c r="G145" s="53">
        <v>1500.0</v>
      </c>
      <c r="H145" s="102"/>
      <c r="I145" s="53"/>
      <c r="J145" s="54"/>
      <c r="K145" s="53">
        <f t="shared" si="47"/>
        <v>0</v>
      </c>
      <c r="L145" s="53">
        <f t="shared" si="48"/>
        <v>0</v>
      </c>
      <c r="M145" s="40">
        <v>44796.72472273148</v>
      </c>
      <c r="N145" s="101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</row>
    <row r="146" ht="20.25" customHeight="1">
      <c r="A146" s="101"/>
      <c r="B146" s="126"/>
      <c r="C146" s="101"/>
      <c r="D146" s="118"/>
      <c r="E146" s="26"/>
      <c r="F146" s="27"/>
      <c r="G146" s="27"/>
      <c r="H146" s="101"/>
      <c r="I146" s="101"/>
      <c r="J146" s="26"/>
      <c r="K146" s="127"/>
      <c r="L146" s="127"/>
      <c r="M146" s="10"/>
      <c r="N146" s="101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</row>
    <row r="147" ht="20.25" customHeight="1">
      <c r="A147" s="101"/>
      <c r="B147" s="126"/>
      <c r="C147" s="101"/>
      <c r="D147" s="118"/>
      <c r="E147" s="26"/>
      <c r="F147" s="27"/>
      <c r="G147" s="27"/>
      <c r="H147" s="101"/>
      <c r="I147" s="101"/>
      <c r="J147" s="26"/>
      <c r="K147" s="127"/>
      <c r="L147" s="127"/>
      <c r="M147" s="40">
        <v>44867.53645672454</v>
      </c>
      <c r="N147" s="101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</row>
    <row r="148" ht="20.25" customHeight="1">
      <c r="A148" s="101"/>
      <c r="B148" s="126"/>
      <c r="C148" s="101"/>
      <c r="D148" s="118"/>
      <c r="E148" s="26"/>
      <c r="F148" s="27"/>
      <c r="G148" s="27"/>
      <c r="H148" s="101"/>
      <c r="I148" s="101"/>
      <c r="J148" s="26"/>
      <c r="K148" s="127"/>
      <c r="L148" s="127"/>
      <c r="M148" s="10"/>
      <c r="N148" s="101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</row>
    <row r="149" ht="20.25" customHeight="1">
      <c r="B149" s="129"/>
      <c r="E149" s="130"/>
      <c r="M149" s="40">
        <v>44796.7235734375</v>
      </c>
      <c r="N149" s="101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</row>
    <row r="150">
      <c r="B150" s="129"/>
      <c r="E150" s="130"/>
      <c r="M150" s="10"/>
      <c r="N150" s="101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</row>
    <row r="151">
      <c r="B151" s="129"/>
      <c r="E151" s="130"/>
      <c r="M151" s="10"/>
      <c r="N151" s="101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</row>
    <row r="152">
      <c r="B152" s="129"/>
      <c r="E152" s="130"/>
      <c r="M152" s="10"/>
      <c r="N152" s="101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</row>
  </sheetData>
  <mergeCells count="50">
    <mergeCell ref="B114:C115"/>
    <mergeCell ref="B129:C130"/>
    <mergeCell ref="D129:D130"/>
    <mergeCell ref="B102:B103"/>
    <mergeCell ref="C102:C103"/>
    <mergeCell ref="D102:D103"/>
    <mergeCell ref="B108:B109"/>
    <mergeCell ref="C108:C109"/>
    <mergeCell ref="D108:D109"/>
    <mergeCell ref="D114:D115"/>
    <mergeCell ref="B4:B5"/>
    <mergeCell ref="C4:C5"/>
    <mergeCell ref="D4:D5"/>
    <mergeCell ref="E4:I5"/>
    <mergeCell ref="C9:C10"/>
    <mergeCell ref="D9:D10"/>
    <mergeCell ref="E9:I10"/>
    <mergeCell ref="B9:B10"/>
    <mergeCell ref="B16:B17"/>
    <mergeCell ref="C16:C17"/>
    <mergeCell ref="D16:D17"/>
    <mergeCell ref="B21:B22"/>
    <mergeCell ref="C21:C22"/>
    <mergeCell ref="D21:D22"/>
    <mergeCell ref="C51:C52"/>
    <mergeCell ref="D51:D52"/>
    <mergeCell ref="B31:B32"/>
    <mergeCell ref="C31:C32"/>
    <mergeCell ref="D31:D32"/>
    <mergeCell ref="B41:B42"/>
    <mergeCell ref="C41:C42"/>
    <mergeCell ref="D41:D42"/>
    <mergeCell ref="B51:B52"/>
    <mergeCell ref="B62:B63"/>
    <mergeCell ref="C62:C63"/>
    <mergeCell ref="D62:D63"/>
    <mergeCell ref="B73:C74"/>
    <mergeCell ref="D73:D74"/>
    <mergeCell ref="E73:I74"/>
    <mergeCell ref="B84:B85"/>
    <mergeCell ref="E84:I85"/>
    <mergeCell ref="D96:D97"/>
    <mergeCell ref="E96:I97"/>
    <mergeCell ref="C84:C85"/>
    <mergeCell ref="D84:D85"/>
    <mergeCell ref="B90:B91"/>
    <mergeCell ref="C90:C91"/>
    <mergeCell ref="D90:D91"/>
    <mergeCell ref="B96:B97"/>
    <mergeCell ref="C96:C97"/>
  </mergeCells>
  <conditionalFormatting sqref="E2">
    <cfRule type="expression" dxfId="0" priority="1">
      <formula>F2="Ft értékű termék szükséges a minimális rendelési értékhez."</formula>
    </cfRule>
  </conditionalFormatting>
  <conditionalFormatting sqref="E2">
    <cfRule type="expression" dxfId="1" priority="2">
      <formula>F2="A megrendelés leadható: orders@viblance.com"</formula>
    </cfRule>
  </conditionalFormatting>
  <conditionalFormatting sqref="D2">
    <cfRule type="expression" dxfId="0" priority="3">
      <formula>F2="Ft értékű termék szükséges a minimális rendelési értékhez."</formula>
    </cfRule>
  </conditionalFormatting>
  <conditionalFormatting sqref="D2">
    <cfRule type="expression" dxfId="1" priority="4">
      <formula>F2="A megrendelés leadható: orders@viblance.com"</formula>
    </cfRule>
  </conditionalFormatting>
  <conditionalFormatting sqref="G2">
    <cfRule type="expression" dxfId="0" priority="5">
      <formula>F2="Ft értékű termék szükséges a minimális rendelési értékhez."</formula>
    </cfRule>
  </conditionalFormatting>
  <conditionalFormatting sqref="F2">
    <cfRule type="expression" dxfId="0" priority="6">
      <formula>F2="Ft értékű termék szükséges a minimális rendelési értékhez."</formula>
    </cfRule>
  </conditionalFormatting>
  <conditionalFormatting sqref="H2">
    <cfRule type="expression" dxfId="0" priority="7">
      <formula>F2="Ft értékű termék szükséges a minimális rendelési értékhez."</formula>
    </cfRule>
  </conditionalFormatting>
  <conditionalFormatting sqref="I2">
    <cfRule type="expression" dxfId="0" priority="8">
      <formula>F2="Ft értékű termék szükséges a minimális rendelési értékhez."</formula>
    </cfRule>
  </conditionalFormatting>
  <conditionalFormatting sqref="F2">
    <cfRule type="expression" dxfId="1" priority="9">
      <formula>F2="A megrendelés leadható: orders@viblance.com"</formula>
    </cfRule>
  </conditionalFormatting>
  <conditionalFormatting sqref="G2">
    <cfRule type="expression" dxfId="1" priority="10">
      <formula>F2="A megrendelés leadható: orders@viblance.com"</formula>
    </cfRule>
  </conditionalFormatting>
  <conditionalFormatting sqref="H2">
    <cfRule type="expression" dxfId="1" priority="11">
      <formula>F2="A megrendelés leadható: orders@viblance.com"</formula>
    </cfRule>
  </conditionalFormatting>
  <conditionalFormatting sqref="I2">
    <cfRule type="expression" dxfId="1" priority="12">
      <formula>F2="A megrendelés leadható: orders@viblance.com"</formula>
    </cfRule>
  </conditionalFormatting>
  <conditionalFormatting sqref="B1:B152">
    <cfRule type="containsText" dxfId="1" priority="13" operator="containsText" text="Rendelhető">
      <formula>NOT(ISERROR(SEARCH(("Rendelhető"),(B1))))</formula>
    </cfRule>
  </conditionalFormatting>
  <conditionalFormatting sqref="B1:B152">
    <cfRule type="containsText" dxfId="0" priority="14" operator="containsText" text="készlethiány">
      <formula>NOT(ISERROR(SEARCH(("készlethiány"),(B1))))</formula>
    </cfRule>
  </conditionalFormatting>
  <conditionalFormatting sqref="B1:B152">
    <cfRule type="containsText" dxfId="2" priority="15" operator="containsText" text="től">
      <formula>NOT(ISERROR(SEARCH(("től"),(B1))))</formula>
    </cfRule>
  </conditionalFormatting>
  <dataValidations>
    <dataValidation type="custom" allowBlank="1" showDropDown="1" showInputMessage="1" showErrorMessage="1" prompt="A rendelhető mennyiség 10 vagy annak töbszörösei: 10, 20,  30, 40, 50 stb." sqref="J23:J29 J53:J60 J86:J88">
      <formula1>MOD(J23,10)=0</formula1>
    </dataValidation>
    <dataValidation type="custom" allowBlank="1" showDropDown="1" showInputMessage="1" showErrorMessage="1" prompt="A rendelhető mennyiség egész szám lehet." sqref="J6:J7 J33:J39 J43:J49 J64:J71 J75:J82 J92:J94 J98:J100 J104:J106 J110:J112 J116:J127 J131:J145">
      <formula1>MOD(J6,1)=0</formula1>
    </dataValidation>
    <dataValidation type="custom" allowBlank="1" showDropDown="1" showInputMessage="1" showErrorMessage="1" prompt="A rendelhető mennyiség 16 vagy annak töbszörösei: 32, 48,  80, 96 stb." sqref="J11:J14 J18:J19">
      <formula1>MOD(J11,16)=0</formula1>
    </dataValidation>
  </dataValidation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